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ubia.demuner\Desktop\Licitações\Modelo de ETP E TR\"/>
    </mc:Choice>
  </mc:AlternateContent>
  <xr:revisionPtr revIDLastSave="0" documentId="13_ncr:1_{B11FAD3A-B2D1-4568-BB49-35B604931E5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eriados" sheetId="2" r:id="rId1"/>
    <sheet name="Cronograma - Baixa Complexidade" sheetId="1" r:id="rId2"/>
    <sheet name="Cronograma - Média Complexidade" sheetId="3" r:id="rId3"/>
    <sheet name="Cronograma - Alta Complexidade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" l="1"/>
  <c r="F47" i="1"/>
  <c r="P3" i="5"/>
  <c r="H14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P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H14" i="1"/>
  <c r="G15" i="1" s="1"/>
  <c r="P3" i="1"/>
  <c r="I25" i="1"/>
  <c r="F51" i="5" l="1"/>
  <c r="O3" i="5" s="1"/>
  <c r="E51" i="5"/>
  <c r="N3" i="5" s="1"/>
  <c r="M50" i="5"/>
  <c r="I50" i="5"/>
  <c r="M49" i="5"/>
  <c r="I49" i="5"/>
  <c r="M48" i="5"/>
  <c r="I48" i="5"/>
  <c r="M47" i="5"/>
  <c r="I47" i="5"/>
  <c r="M46" i="5"/>
  <c r="I46" i="5"/>
  <c r="M45" i="5"/>
  <c r="I45" i="5"/>
  <c r="M44" i="5"/>
  <c r="I44" i="5"/>
  <c r="M43" i="5"/>
  <c r="I43" i="5"/>
  <c r="M42" i="5"/>
  <c r="I42" i="5"/>
  <c r="M41" i="5"/>
  <c r="I41" i="5"/>
  <c r="M40" i="5"/>
  <c r="I40" i="5"/>
  <c r="M39" i="5"/>
  <c r="I39" i="5"/>
  <c r="M38" i="5"/>
  <c r="I38" i="5"/>
  <c r="M37" i="5"/>
  <c r="I37" i="5"/>
  <c r="M36" i="5"/>
  <c r="I36" i="5"/>
  <c r="M35" i="5"/>
  <c r="I35" i="5"/>
  <c r="M34" i="5"/>
  <c r="I34" i="5"/>
  <c r="M33" i="5"/>
  <c r="I33" i="5"/>
  <c r="M32" i="5"/>
  <c r="I32" i="5"/>
  <c r="M31" i="5"/>
  <c r="I31" i="5"/>
  <c r="M30" i="5"/>
  <c r="I30" i="5"/>
  <c r="M29" i="5"/>
  <c r="I29" i="5"/>
  <c r="M28" i="5"/>
  <c r="I28" i="5"/>
  <c r="M27" i="5"/>
  <c r="I27" i="5"/>
  <c r="M26" i="5"/>
  <c r="I26" i="5"/>
  <c r="M25" i="5"/>
  <c r="I25" i="5"/>
  <c r="M24" i="5"/>
  <c r="I24" i="5"/>
  <c r="M23" i="5"/>
  <c r="I23" i="5"/>
  <c r="M22" i="5"/>
  <c r="I22" i="5"/>
  <c r="M21" i="5"/>
  <c r="I21" i="5"/>
  <c r="M20" i="5"/>
  <c r="I20" i="5"/>
  <c r="M19" i="5"/>
  <c r="I19" i="5"/>
  <c r="M18" i="5"/>
  <c r="I18" i="5"/>
  <c r="M17" i="5"/>
  <c r="I17" i="5"/>
  <c r="M16" i="5"/>
  <c r="I16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M15" i="5"/>
  <c r="D10" i="5" s="1"/>
  <c r="I15" i="5"/>
  <c r="B15" i="5"/>
  <c r="M14" i="5"/>
  <c r="G15" i="5"/>
  <c r="L3" i="5"/>
  <c r="F51" i="3"/>
  <c r="O3" i="3" s="1"/>
  <c r="E51" i="3"/>
  <c r="N3" i="3" s="1"/>
  <c r="M50" i="3"/>
  <c r="I50" i="3"/>
  <c r="M49" i="3"/>
  <c r="I49" i="3"/>
  <c r="M48" i="3"/>
  <c r="I48" i="3"/>
  <c r="M47" i="3"/>
  <c r="I47" i="3"/>
  <c r="M46" i="3"/>
  <c r="I46" i="3"/>
  <c r="M45" i="3"/>
  <c r="I45" i="3"/>
  <c r="M44" i="3"/>
  <c r="I44" i="3"/>
  <c r="M43" i="3"/>
  <c r="I43" i="3"/>
  <c r="M42" i="3"/>
  <c r="I42" i="3"/>
  <c r="M41" i="3"/>
  <c r="I41" i="3"/>
  <c r="M40" i="3"/>
  <c r="I40" i="3"/>
  <c r="M39" i="3"/>
  <c r="I39" i="3"/>
  <c r="M38" i="3"/>
  <c r="I38" i="3"/>
  <c r="M37" i="3"/>
  <c r="I37" i="3"/>
  <c r="M36" i="3"/>
  <c r="I36" i="3"/>
  <c r="M35" i="3"/>
  <c r="I35" i="3"/>
  <c r="M34" i="3"/>
  <c r="I34" i="3"/>
  <c r="M33" i="3"/>
  <c r="I33" i="3"/>
  <c r="M32" i="3"/>
  <c r="I32" i="3"/>
  <c r="M31" i="3"/>
  <c r="I31" i="3"/>
  <c r="M30" i="3"/>
  <c r="I30" i="3"/>
  <c r="M29" i="3"/>
  <c r="I29" i="3"/>
  <c r="M28" i="3"/>
  <c r="I28" i="3"/>
  <c r="M27" i="3"/>
  <c r="I27" i="3"/>
  <c r="M26" i="3"/>
  <c r="I26" i="3"/>
  <c r="M25" i="3"/>
  <c r="I25" i="3"/>
  <c r="M24" i="3"/>
  <c r="I24" i="3"/>
  <c r="M23" i="3"/>
  <c r="I23" i="3"/>
  <c r="M22" i="3"/>
  <c r="I22" i="3"/>
  <c r="M21" i="3"/>
  <c r="I21" i="3"/>
  <c r="M20" i="3"/>
  <c r="I20" i="3"/>
  <c r="M19" i="3"/>
  <c r="I19" i="3"/>
  <c r="M18" i="3"/>
  <c r="I18" i="3"/>
  <c r="M17" i="3"/>
  <c r="I17" i="3"/>
  <c r="M16" i="3"/>
  <c r="I16" i="3"/>
  <c r="M15" i="3"/>
  <c r="I15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M14" i="3"/>
  <c r="G15" i="3"/>
  <c r="D10" i="3"/>
  <c r="L3" i="3"/>
  <c r="I43" i="1"/>
  <c r="I44" i="1"/>
  <c r="I45" i="1"/>
  <c r="M4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4" i="1"/>
  <c r="M45" i="1"/>
  <c r="M46" i="1"/>
  <c r="M14" i="1"/>
  <c r="I17" i="1"/>
  <c r="I18" i="1"/>
  <c r="I19" i="1"/>
  <c r="I20" i="1"/>
  <c r="I21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6" i="1"/>
  <c r="I16" i="1"/>
  <c r="I15" i="1"/>
  <c r="H15" i="5" l="1"/>
  <c r="G16" i="5" s="1"/>
  <c r="H15" i="3"/>
  <c r="G16" i="3" s="1"/>
  <c r="K51" i="5"/>
  <c r="Q3" i="3"/>
  <c r="R3" i="5"/>
  <c r="K51" i="3"/>
  <c r="D10" i="1"/>
  <c r="Q3" i="5"/>
  <c r="R3" i="3"/>
  <c r="H16" i="5" l="1"/>
  <c r="G17" i="5" s="1"/>
  <c r="H16" i="3"/>
  <c r="G17" i="3" s="1"/>
  <c r="Q3" i="1"/>
  <c r="R3" i="1"/>
  <c r="K47" i="1"/>
  <c r="H17" i="5" l="1"/>
  <c r="G18" i="5" s="1"/>
  <c r="H17" i="3"/>
  <c r="G18" i="3" s="1"/>
  <c r="L3" i="1"/>
  <c r="H18" i="5" l="1"/>
  <c r="G19" i="5" s="1"/>
  <c r="H18" i="3"/>
  <c r="G19" i="3" s="1"/>
  <c r="H15" i="1"/>
  <c r="G16" i="1" s="1"/>
  <c r="O3" i="1"/>
  <c r="E47" i="1"/>
  <c r="N3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H19" i="5" l="1"/>
  <c r="G20" i="5" s="1"/>
  <c r="H19" i="3"/>
  <c r="G20" i="3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H16" i="1"/>
  <c r="H20" i="5" l="1"/>
  <c r="G21" i="5" s="1"/>
  <c r="H20" i="3"/>
  <c r="G21" i="3" s="1"/>
  <c r="B42" i="1"/>
  <c r="B43" i="1" s="1"/>
  <c r="B44" i="1" s="1"/>
  <c r="B45" i="1" s="1"/>
  <c r="B46" i="1" s="1"/>
  <c r="G17" i="1"/>
  <c r="H21" i="5" l="1"/>
  <c r="G22" i="5" s="1"/>
  <c r="H21" i="3"/>
  <c r="G22" i="3" s="1"/>
  <c r="H17" i="1"/>
  <c r="G18" i="1" s="1"/>
  <c r="H18" i="1" s="1"/>
  <c r="G19" i="1" s="1"/>
  <c r="H22" i="5" l="1"/>
  <c r="G23" i="5" s="1"/>
  <c r="H22" i="3"/>
  <c r="G23" i="3" s="1"/>
  <c r="H19" i="1"/>
  <c r="G20" i="1" s="1"/>
  <c r="H23" i="5" l="1"/>
  <c r="G24" i="5" s="1"/>
  <c r="H23" i="3"/>
  <c r="G24" i="3" s="1"/>
  <c r="H20" i="1"/>
  <c r="G21" i="1" s="1"/>
  <c r="H21" i="1" s="1"/>
  <c r="G22" i="1" s="1"/>
  <c r="H22" i="1" s="1"/>
  <c r="G23" i="1" s="1"/>
  <c r="H23" i="1" s="1"/>
  <c r="H24" i="5" l="1"/>
  <c r="G25" i="5" s="1"/>
  <c r="H24" i="3"/>
  <c r="G25" i="3" s="1"/>
  <c r="G24" i="1"/>
  <c r="H25" i="5" l="1"/>
  <c r="G26" i="5" s="1"/>
  <c r="H25" i="3"/>
  <c r="G26" i="3" s="1"/>
  <c r="H24" i="1"/>
  <c r="G25" i="1" s="1"/>
  <c r="H25" i="1" s="1"/>
  <c r="G26" i="1" s="1"/>
  <c r="H26" i="1" s="1"/>
  <c r="H26" i="5" l="1"/>
  <c r="G27" i="5" s="1"/>
  <c r="H26" i="3"/>
  <c r="G27" i="3" s="1"/>
  <c r="G27" i="1"/>
  <c r="H27" i="1" s="1"/>
  <c r="H27" i="5" l="1"/>
  <c r="G28" i="5" s="1"/>
  <c r="H27" i="3"/>
  <c r="G28" i="3" s="1"/>
  <c r="G28" i="1"/>
  <c r="H28" i="1" s="1"/>
  <c r="H28" i="5" l="1"/>
  <c r="G29" i="5" s="1"/>
  <c r="H28" i="3"/>
  <c r="G29" i="3" s="1"/>
  <c r="G29" i="1"/>
  <c r="H29" i="1" s="1"/>
  <c r="H29" i="5" l="1"/>
  <c r="G30" i="5" s="1"/>
  <c r="H29" i="3"/>
  <c r="G30" i="3" s="1"/>
  <c r="G30" i="1"/>
  <c r="H30" i="1" s="1"/>
  <c r="H30" i="5" l="1"/>
  <c r="G31" i="5" s="1"/>
  <c r="H30" i="3"/>
  <c r="G31" i="3" s="1"/>
  <c r="G31" i="1"/>
  <c r="H31" i="1" s="1"/>
  <c r="H31" i="5" l="1"/>
  <c r="G32" i="5" s="1"/>
  <c r="H31" i="3"/>
  <c r="G32" i="3" s="1"/>
  <c r="G32" i="1"/>
  <c r="H32" i="1" s="1"/>
  <c r="H32" i="5" l="1"/>
  <c r="G33" i="5" s="1"/>
  <c r="H32" i="3"/>
  <c r="G33" i="3" s="1"/>
  <c r="G33" i="1"/>
  <c r="H33" i="1" s="1"/>
  <c r="H33" i="5" l="1"/>
  <c r="G34" i="5" s="1"/>
  <c r="H33" i="3"/>
  <c r="G34" i="3" s="1"/>
  <c r="G34" i="1"/>
  <c r="H34" i="1" s="1"/>
  <c r="H34" i="5" l="1"/>
  <c r="G35" i="5" s="1"/>
  <c r="H34" i="3"/>
  <c r="G35" i="3" s="1"/>
  <c r="G35" i="1"/>
  <c r="H35" i="1" s="1"/>
  <c r="H35" i="5" l="1"/>
  <c r="G36" i="5" s="1"/>
  <c r="H35" i="3"/>
  <c r="G36" i="3" s="1"/>
  <c r="G36" i="1"/>
  <c r="H36" i="1" s="1"/>
  <c r="H36" i="5" l="1"/>
  <c r="G37" i="5" s="1"/>
  <c r="H36" i="3"/>
  <c r="G37" i="3" s="1"/>
  <c r="G37" i="1"/>
  <c r="H37" i="1" s="1"/>
  <c r="H37" i="5" l="1"/>
  <c r="G38" i="5" s="1"/>
  <c r="H37" i="3"/>
  <c r="G38" i="3" s="1"/>
  <c r="G38" i="1"/>
  <c r="H38" i="1" s="1"/>
  <c r="H38" i="5" l="1"/>
  <c r="G39" i="5" s="1"/>
  <c r="H38" i="3"/>
  <c r="G39" i="3" s="1"/>
  <c r="G39" i="1"/>
  <c r="H39" i="1" s="1"/>
  <c r="H39" i="5" l="1"/>
  <c r="G40" i="5" s="1"/>
  <c r="H39" i="3"/>
  <c r="G40" i="3" s="1"/>
  <c r="G40" i="1"/>
  <c r="H40" i="1" s="1"/>
  <c r="H40" i="5" l="1"/>
  <c r="G41" i="5" s="1"/>
  <c r="H40" i="3"/>
  <c r="G41" i="3" s="1"/>
  <c r="G41" i="1"/>
  <c r="H41" i="1" s="1"/>
  <c r="H41" i="5" l="1"/>
  <c r="G42" i="5" s="1"/>
  <c r="H41" i="3"/>
  <c r="G42" i="3" s="1"/>
  <c r="G42" i="1"/>
  <c r="H42" i="5" l="1"/>
  <c r="G43" i="5" s="1"/>
  <c r="H42" i="3"/>
  <c r="G43" i="3" s="1"/>
  <c r="H42" i="1"/>
  <c r="G43" i="1" s="1"/>
  <c r="H43" i="5" l="1"/>
  <c r="G44" i="5" s="1"/>
  <c r="H43" i="3"/>
  <c r="G44" i="3" s="1"/>
  <c r="H43" i="1"/>
  <c r="G44" i="1" s="1"/>
  <c r="H44" i="1" s="1"/>
  <c r="G45" i="1" s="1"/>
  <c r="H45" i="1" s="1"/>
  <c r="G46" i="1" s="1"/>
  <c r="H46" i="1" s="1"/>
  <c r="H44" i="5" l="1"/>
  <c r="G45" i="5" s="1"/>
  <c r="H44" i="3"/>
  <c r="G45" i="3" s="1"/>
  <c r="M3" i="1"/>
  <c r="H45" i="5" l="1"/>
  <c r="G46" i="5" s="1"/>
  <c r="H45" i="3"/>
  <c r="G46" i="3" s="1"/>
  <c r="H46" i="5" l="1"/>
  <c r="G47" i="5" s="1"/>
  <c r="H46" i="3"/>
  <c r="G47" i="3" s="1"/>
  <c r="H47" i="5" l="1"/>
  <c r="G48" i="5" s="1"/>
  <c r="H47" i="3"/>
  <c r="G48" i="3" s="1"/>
  <c r="H48" i="5" l="1"/>
  <c r="G49" i="5" s="1"/>
  <c r="H48" i="3"/>
  <c r="G49" i="3" s="1"/>
  <c r="H49" i="5" l="1"/>
  <c r="G50" i="5" s="1"/>
  <c r="H49" i="3"/>
  <c r="G50" i="3" s="1"/>
  <c r="H50" i="5" l="1"/>
  <c r="M3" i="5" s="1"/>
  <c r="H50" i="3"/>
  <c r="M3" i="3" s="1"/>
</calcChain>
</file>

<file path=xl/sharedStrings.xml><?xml version="1.0" encoding="utf-8"?>
<sst xmlns="http://schemas.openxmlformats.org/spreadsheetml/2006/main" count="388" uniqueCount="97">
  <si>
    <t>Data</t>
  </si>
  <si>
    <t>Tipo</t>
  </si>
  <si>
    <t>Feriado Nacional</t>
  </si>
  <si>
    <t>Ponto Facultativo</t>
  </si>
  <si>
    <t>Feriado Estadual</t>
  </si>
  <si>
    <t>sem expediente (compensação)</t>
  </si>
  <si>
    <t>Feriado Municipal (Vitória)</t>
  </si>
  <si>
    <t>Ponto facultativo</t>
  </si>
  <si>
    <t xml:space="preserve">Feriado estadual </t>
  </si>
  <si>
    <t>DADOS DA CONTRATAÇÃO</t>
  </si>
  <si>
    <t>RESUMO</t>
  </si>
  <si>
    <t>Objeto</t>
  </si>
  <si>
    <t>Data Inicial Prevista</t>
  </si>
  <si>
    <t>Data Término Prevista</t>
  </si>
  <si>
    <t>TM Padrão</t>
  </si>
  <si>
    <t>TM Previsto</t>
  </si>
  <si>
    <t>Data Término Atualizado</t>
  </si>
  <si>
    <t>TM Efetivo</t>
  </si>
  <si>
    <t>Dias para Conclusão</t>
  </si>
  <si>
    <t>Modalidade</t>
  </si>
  <si>
    <t>Valor global</t>
  </si>
  <si>
    <t>Requisitante</t>
  </si>
  <si>
    <t>Agente de Contratação e Equipe de Apoio</t>
  </si>
  <si>
    <t>Processo</t>
  </si>
  <si>
    <t>Fase atual</t>
  </si>
  <si>
    <t>Complexidade</t>
  </si>
  <si>
    <t>BAIXA</t>
  </si>
  <si>
    <t>Evolução da contratação</t>
  </si>
  <si>
    <t>Etapas</t>
  </si>
  <si>
    <t>Atividade</t>
  </si>
  <si>
    <t>Responsável</t>
  </si>
  <si>
    <t>Tempo médio padrão (dias úteis)</t>
  </si>
  <si>
    <t>Previsto/Pactuado</t>
  </si>
  <si>
    <t>Realizado</t>
  </si>
  <si>
    <t>Dias</t>
  </si>
  <si>
    <t>Início</t>
  </si>
  <si>
    <t>Término</t>
  </si>
  <si>
    <t>Atrasado/
adiantado</t>
  </si>
  <si>
    <t>Executado</t>
  </si>
  <si>
    <t>Preparatória</t>
  </si>
  <si>
    <t>Elaboração do ETP</t>
  </si>
  <si>
    <t>Demandante</t>
  </si>
  <si>
    <t>Aprovação da solução</t>
  </si>
  <si>
    <t>Ordenador</t>
  </si>
  <si>
    <t>Elaboração do TR</t>
  </si>
  <si>
    <t>Pesquisa de preços</t>
  </si>
  <si>
    <t>Reserva orçamentária</t>
  </si>
  <si>
    <t>GPO</t>
  </si>
  <si>
    <t>Análise da instrução processual</t>
  </si>
  <si>
    <t>Agente</t>
  </si>
  <si>
    <t>Compilação das considerações</t>
  </si>
  <si>
    <t>Ajustes da instrução procesual</t>
  </si>
  <si>
    <t>Edital e análise do controle interno</t>
  </si>
  <si>
    <t>Elaboração da minuta de edital e de contrato</t>
  </si>
  <si>
    <t>Manifestação para análise jurídica</t>
  </si>
  <si>
    <t>Autorização</t>
  </si>
  <si>
    <t>Análise do controle interno</t>
  </si>
  <si>
    <t>UECI</t>
  </si>
  <si>
    <t>Demandante/Agente</t>
  </si>
  <si>
    <t>Seleção do fornecedor</t>
  </si>
  <si>
    <t>Publicação do edital e lançamento nos sistemas (SIGA e ComprasGov)</t>
  </si>
  <si>
    <t>Acolhimento de propostas (poderá haver questionamentos e/ou impugnações e, 
dependendo da matéria, a licitação deverá ser suspensa e/ou republicada)</t>
  </si>
  <si>
    <t>Sistema</t>
  </si>
  <si>
    <t>Sessão pública</t>
  </si>
  <si>
    <t>Envio de proposta e habilitação</t>
  </si>
  <si>
    <t>Licitante</t>
  </si>
  <si>
    <t>Análise da proposta e habilitação e diligências</t>
  </si>
  <si>
    <t>Divulgação do resultado da habilitação (em caso de inabilitação, repete-se as duas etapas anteriores com o próximo colocado)</t>
  </si>
  <si>
    <t xml:space="preserve">Notificação prévia para etapa recursal </t>
  </si>
  <si>
    <t>Apresentação das razões recursais</t>
  </si>
  <si>
    <t>Apresentação das contrarrazões recursais</t>
  </si>
  <si>
    <t>Julgamento do recurso (se houver reconsideração, retorna-se à fase de habilitação)</t>
  </si>
  <si>
    <t>Ratificação do julgamento (em caso de não reconsideração)</t>
  </si>
  <si>
    <t>Instrução para adjudicação e homologação</t>
  </si>
  <si>
    <t>Adjudicação e homologação</t>
  </si>
  <si>
    <t>Divulgação do resultado da licitação</t>
  </si>
  <si>
    <t>Contrato</t>
  </si>
  <si>
    <t>Contratos</t>
  </si>
  <si>
    <t>Atualização do cronograma físico-financeiro</t>
  </si>
  <si>
    <t>Autorização de empenho</t>
  </si>
  <si>
    <t>Emissão de empenho</t>
  </si>
  <si>
    <t>GFS</t>
  </si>
  <si>
    <t>Formalização do contrato (se houver garantia na modalidade seguro-garantia, ao prazo de formalização deverá ser acrescido o prazo previsto no §3º do art. 96)</t>
  </si>
  <si>
    <t>Notas:</t>
  </si>
  <si>
    <t>- Esse cronograma compreende os casos em que a análise da PGE é dispensada</t>
  </si>
  <si>
    <t>- A coluna E contém uma sugestão de tempo médio padrão, com base na experiência dos analistas da SEGER. Cada órgão poderá estabelecer seu próprio TMP para este nível de complexidade</t>
  </si>
  <si>
    <t>- A coluna F deverá ser preenchida com o prazo para cada atividade pactuado no caso concreto, que poderá ser diferente do TM padrão.</t>
  </si>
  <si>
    <t>- A manutenção das colunas E (TM padrão) e F (TM previsto) serve apenas para melhor visualização da relação do processo concreto com a média estabelecida pelo Órgão.</t>
  </si>
  <si>
    <t>- O cronograma é apenas uma sugestão, a partir das atividades mínimas a serem realizadas. Cada interessado poderá acrescer tantas atividades quanto necessárias, conforme a rotina do seu Órgão.</t>
  </si>
  <si>
    <t>- Caso haja qualquer dificuldade no manejo das fórmulas e da planilha, sugere-se que o servidor faça contato com a área de TI do seu órgão.</t>
  </si>
  <si>
    <t>MÉDIA</t>
  </si>
  <si>
    <t>Edital e análise jurídica</t>
  </si>
  <si>
    <t>Análise jurídica</t>
  </si>
  <si>
    <t>PGE</t>
  </si>
  <si>
    <t>Análise das recomendações jurídicas</t>
  </si>
  <si>
    <t>Atualização da minuta de edital e de contrato</t>
  </si>
  <si>
    <t>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</si>
</sst>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&quot; dias&quot;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7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sz val="7"/>
      <name val="Century Gothic"/>
      <family val="2"/>
    </font>
    <font>
      <sz val="8"/>
      <name val="Century Gothic"/>
      <family val="2"/>
    </font>
    <font>
      <sz val="7"/>
      <name val="Century Gothic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14" fontId="11" fillId="0" borderId="0" xfId="0" applyNumberFormat="1" applyFont="1"/>
    <xf numFmtId="0" fontId="11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textRotation="90" wrapText="1"/>
    </xf>
    <xf numFmtId="0" fontId="2" fillId="3" borderId="21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5" fontId="2" fillId="3" borderId="12" xfId="0" applyNumberFormat="1" applyFont="1" applyFill="1" applyBorder="1" applyAlignment="1">
      <alignment horizontal="center" vertical="center" wrapText="1"/>
    </xf>
    <xf numFmtId="165" fontId="2" fillId="3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topLeftCell="A7" workbookViewId="0">
      <selection activeCell="A38" sqref="A38"/>
    </sheetView>
  </sheetViews>
  <sheetFormatPr defaultRowHeight="15" x14ac:dyDescent="0.25"/>
  <cols>
    <col min="1" max="1" width="15.140625" bestFit="1" customWidth="1"/>
    <col min="2" max="2" width="25.140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41">
        <v>45292</v>
      </c>
      <c r="B2" s="42" t="s">
        <v>2</v>
      </c>
    </row>
    <row r="3" spans="1:2" x14ac:dyDescent="0.25">
      <c r="A3" s="41">
        <v>45334</v>
      </c>
      <c r="B3" s="42" t="s">
        <v>3</v>
      </c>
    </row>
    <row r="4" spans="1:2" x14ac:dyDescent="0.25">
      <c r="A4" s="41">
        <v>45335</v>
      </c>
      <c r="B4" s="42" t="s">
        <v>3</v>
      </c>
    </row>
    <row r="5" spans="1:2" x14ac:dyDescent="0.25">
      <c r="A5" s="41">
        <v>45336</v>
      </c>
      <c r="B5" s="42" t="s">
        <v>3</v>
      </c>
    </row>
    <row r="6" spans="1:2" x14ac:dyDescent="0.25">
      <c r="A6" s="41">
        <v>45380</v>
      </c>
      <c r="B6" s="42" t="s">
        <v>2</v>
      </c>
    </row>
    <row r="7" spans="1:2" x14ac:dyDescent="0.25">
      <c r="A7" s="41">
        <v>45390</v>
      </c>
      <c r="B7" s="42" t="s">
        <v>4</v>
      </c>
    </row>
    <row r="8" spans="1:2" x14ac:dyDescent="0.25">
      <c r="A8" s="41">
        <v>45403</v>
      </c>
      <c r="B8" s="42" t="s">
        <v>2</v>
      </c>
    </row>
    <row r="9" spans="1:2" x14ac:dyDescent="0.25">
      <c r="A9" s="41">
        <v>45413</v>
      </c>
      <c r="B9" s="42" t="s">
        <v>2</v>
      </c>
    </row>
    <row r="10" spans="1:2" x14ac:dyDescent="0.25">
      <c r="A10" s="41">
        <v>45435</v>
      </c>
      <c r="B10" s="42" t="s">
        <v>3</v>
      </c>
    </row>
    <row r="11" spans="1:2" x14ac:dyDescent="0.25">
      <c r="A11" s="41">
        <v>45436</v>
      </c>
      <c r="B11" s="42" t="s">
        <v>5</v>
      </c>
    </row>
    <row r="12" spans="1:2" x14ac:dyDescent="0.25">
      <c r="A12" s="41">
        <v>45442</v>
      </c>
      <c r="B12" s="42" t="s">
        <v>3</v>
      </c>
    </row>
    <row r="13" spans="1:2" x14ac:dyDescent="0.25">
      <c r="A13" s="41">
        <v>45443</v>
      </c>
      <c r="B13" s="42" t="s">
        <v>5</v>
      </c>
    </row>
    <row r="14" spans="1:2" x14ac:dyDescent="0.25">
      <c r="A14" s="41">
        <v>45542</v>
      </c>
      <c r="B14" s="42" t="s">
        <v>2</v>
      </c>
    </row>
    <row r="15" spans="1:2" x14ac:dyDescent="0.25">
      <c r="A15" s="41">
        <v>45543</v>
      </c>
      <c r="B15" s="42" t="s">
        <v>6</v>
      </c>
    </row>
    <row r="16" spans="1:2" x14ac:dyDescent="0.25">
      <c r="A16" s="41">
        <v>45577</v>
      </c>
      <c r="B16" s="42" t="s">
        <v>2</v>
      </c>
    </row>
    <row r="17" spans="1:2" x14ac:dyDescent="0.25">
      <c r="A17" s="41">
        <v>45593</v>
      </c>
      <c r="B17" s="42" t="s">
        <v>3</v>
      </c>
    </row>
    <row r="18" spans="1:2" x14ac:dyDescent="0.25">
      <c r="A18" s="41">
        <v>45598</v>
      </c>
      <c r="B18" s="42" t="s">
        <v>2</v>
      </c>
    </row>
    <row r="19" spans="1:2" x14ac:dyDescent="0.25">
      <c r="A19" s="41">
        <v>45611</v>
      </c>
      <c r="B19" s="42" t="s">
        <v>2</v>
      </c>
    </row>
    <row r="20" spans="1:2" x14ac:dyDescent="0.25">
      <c r="A20" s="41">
        <v>45616</v>
      </c>
      <c r="B20" s="42" t="s">
        <v>2</v>
      </c>
    </row>
    <row r="21" spans="1:2" x14ac:dyDescent="0.25">
      <c r="A21" s="41">
        <v>45650</v>
      </c>
      <c r="B21" s="42" t="s">
        <v>3</v>
      </c>
    </row>
    <row r="22" spans="1:2" x14ac:dyDescent="0.25">
      <c r="A22" s="41">
        <v>45651</v>
      </c>
      <c r="B22" s="42" t="s">
        <v>2</v>
      </c>
    </row>
    <row r="23" spans="1:2" x14ac:dyDescent="0.25">
      <c r="A23" s="41">
        <v>45657</v>
      </c>
      <c r="B23" s="42" t="s">
        <v>3</v>
      </c>
    </row>
    <row r="24" spans="1:2" x14ac:dyDescent="0.25">
      <c r="A24" s="41">
        <v>45658</v>
      </c>
      <c r="B24" s="42" t="s">
        <v>2</v>
      </c>
    </row>
    <row r="25" spans="1:2" x14ac:dyDescent="0.25">
      <c r="A25" s="41">
        <v>45719</v>
      </c>
      <c r="B25" s="42" t="s">
        <v>3</v>
      </c>
    </row>
    <row r="26" spans="1:2" x14ac:dyDescent="0.25">
      <c r="A26" s="41">
        <v>45720</v>
      </c>
      <c r="B26" s="42" t="s">
        <v>3</v>
      </c>
    </row>
    <row r="27" spans="1:2" x14ac:dyDescent="0.25">
      <c r="A27" s="41">
        <v>45721</v>
      </c>
      <c r="B27" s="42" t="s">
        <v>3</v>
      </c>
    </row>
    <row r="28" spans="1:2" x14ac:dyDescent="0.25">
      <c r="A28" s="41">
        <v>45765</v>
      </c>
      <c r="B28" s="42" t="s">
        <v>7</v>
      </c>
    </row>
    <row r="29" spans="1:2" x14ac:dyDescent="0.25">
      <c r="A29" s="41">
        <v>45768</v>
      </c>
      <c r="B29" s="42" t="s">
        <v>2</v>
      </c>
    </row>
    <row r="30" spans="1:2" x14ac:dyDescent="0.25">
      <c r="A30" s="41">
        <v>45775</v>
      </c>
      <c r="B30" s="42" t="s">
        <v>8</v>
      </c>
    </row>
    <row r="31" spans="1:2" x14ac:dyDescent="0.25">
      <c r="A31" s="41">
        <v>45778</v>
      </c>
      <c r="B31" s="42" t="s">
        <v>2</v>
      </c>
    </row>
    <row r="32" spans="1:2" x14ac:dyDescent="0.25">
      <c r="A32" s="41">
        <v>45800</v>
      </c>
      <c r="B32" s="42" t="s">
        <v>3</v>
      </c>
    </row>
    <row r="33" spans="1:2" x14ac:dyDescent="0.25">
      <c r="A33" s="41">
        <v>45807</v>
      </c>
      <c r="B33" s="42" t="s">
        <v>3</v>
      </c>
    </row>
    <row r="34" spans="1:2" x14ac:dyDescent="0.25">
      <c r="A34" s="41">
        <v>45827</v>
      </c>
      <c r="B34" s="42" t="s">
        <v>3</v>
      </c>
    </row>
    <row r="35" spans="1:2" x14ac:dyDescent="0.25">
      <c r="A35" s="41">
        <v>45907</v>
      </c>
      <c r="B35" s="42" t="s">
        <v>2</v>
      </c>
    </row>
    <row r="36" spans="1:2" x14ac:dyDescent="0.25">
      <c r="A36" s="41">
        <v>45908</v>
      </c>
      <c r="B36" s="42" t="s">
        <v>6</v>
      </c>
    </row>
    <row r="37" spans="1:2" x14ac:dyDescent="0.25">
      <c r="A37" s="41">
        <v>45942</v>
      </c>
      <c r="B37" s="42" t="s">
        <v>2</v>
      </c>
    </row>
    <row r="38" spans="1:2" x14ac:dyDescent="0.25">
      <c r="A38" s="41">
        <v>45958</v>
      </c>
      <c r="B38" s="42" t="s">
        <v>3</v>
      </c>
    </row>
    <row r="39" spans="1:2" x14ac:dyDescent="0.25">
      <c r="A39" s="41">
        <v>45963</v>
      </c>
      <c r="B39" s="42" t="s">
        <v>2</v>
      </c>
    </row>
    <row r="40" spans="1:2" x14ac:dyDescent="0.25">
      <c r="A40" s="41">
        <v>45976</v>
      </c>
      <c r="B40" s="42" t="s">
        <v>2</v>
      </c>
    </row>
    <row r="41" spans="1:2" x14ac:dyDescent="0.25">
      <c r="A41" s="41">
        <v>45981</v>
      </c>
      <c r="B41" s="42" t="s">
        <v>2</v>
      </c>
    </row>
    <row r="42" spans="1:2" x14ac:dyDescent="0.25">
      <c r="A42" s="41">
        <v>46016</v>
      </c>
      <c r="B42" s="42" t="s">
        <v>2</v>
      </c>
    </row>
    <row r="43" spans="1:2" x14ac:dyDescent="0.25">
      <c r="A43" s="41">
        <v>46022</v>
      </c>
      <c r="B43" s="42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4"/>
  <sheetViews>
    <sheetView showGridLines="0" workbookViewId="0">
      <selection activeCell="D63" sqref="D63"/>
    </sheetView>
  </sheetViews>
  <sheetFormatPr defaultColWidth="9.140625" defaultRowHeight="14.25" x14ac:dyDescent="0.25"/>
  <cols>
    <col min="1" max="1" width="6" style="2" bestFit="1" customWidth="1"/>
    <col min="2" max="2" width="6" style="2" customWidth="1"/>
    <col min="3" max="3" width="41.42578125" style="2" customWidth="1"/>
    <col min="4" max="4" width="13.28515625" style="2" customWidth="1"/>
    <col min="5" max="5" width="12" style="2" customWidth="1"/>
    <col min="6" max="6" width="9.140625" style="2"/>
    <col min="7" max="7" width="10.140625" style="2" customWidth="1"/>
    <col min="8" max="13" width="9.140625" style="2"/>
    <col min="14" max="14" width="9.7109375" style="2" customWidth="1"/>
    <col min="15" max="17" width="9.140625" style="2"/>
    <col min="18" max="18" width="9.140625" style="2" customWidth="1"/>
    <col min="19" max="16384" width="9.140625" style="2"/>
  </cols>
  <sheetData>
    <row r="1" spans="1:18" x14ac:dyDescent="0.25">
      <c r="C1" s="53" t="s">
        <v>9</v>
      </c>
      <c r="D1" s="53"/>
      <c r="E1" s="53"/>
      <c r="F1" s="53"/>
      <c r="G1" s="53"/>
      <c r="H1" s="53"/>
      <c r="L1" s="43" t="s">
        <v>10</v>
      </c>
      <c r="M1" s="44"/>
      <c r="N1" s="44"/>
      <c r="O1" s="44"/>
      <c r="P1" s="44"/>
      <c r="Q1" s="44"/>
      <c r="R1" s="45"/>
    </row>
    <row r="2" spans="1:18" ht="22.5" customHeight="1" x14ac:dyDescent="0.25">
      <c r="C2" s="6" t="s">
        <v>11</v>
      </c>
      <c r="D2" s="52"/>
      <c r="E2" s="52"/>
      <c r="F2" s="52"/>
      <c r="G2" s="52"/>
      <c r="H2" s="52"/>
      <c r="L2" s="7" t="s">
        <v>12</v>
      </c>
      <c r="M2" s="7" t="s">
        <v>13</v>
      </c>
      <c r="N2" s="7" t="s">
        <v>14</v>
      </c>
      <c r="O2" s="7" t="s">
        <v>15</v>
      </c>
      <c r="P2" s="33" t="s">
        <v>16</v>
      </c>
      <c r="Q2" s="7" t="s">
        <v>17</v>
      </c>
      <c r="R2" s="31" t="s">
        <v>18</v>
      </c>
    </row>
    <row r="3" spans="1:18" x14ac:dyDescent="0.3">
      <c r="C3" s="6" t="s">
        <v>19</v>
      </c>
      <c r="D3" s="52"/>
      <c r="E3" s="52"/>
      <c r="F3" s="52"/>
      <c r="G3" s="52"/>
      <c r="H3" s="52"/>
      <c r="L3" s="3" t="str">
        <f>IF(G14="","",G14)</f>
        <v/>
      </c>
      <c r="M3" s="3" t="str">
        <f>H46</f>
        <v/>
      </c>
      <c r="N3" s="4">
        <f>E47</f>
        <v>124</v>
      </c>
      <c r="O3" s="4">
        <f>F47</f>
        <v>124</v>
      </c>
      <c r="P3" s="34" t="str">
        <f>IF(I14="","",WORKDAY(I14,Q3,Feriados!$A$2:$A$43))</f>
        <v/>
      </c>
      <c r="Q3" s="4">
        <f>SUMIF(K14:K46,"&lt;&gt;0")+SUMIFS(F14:F46,K14:K46,"")</f>
        <v>124</v>
      </c>
      <c r="R3" s="32">
        <f>SUMIFS(F14:F46,K14:K46,"")</f>
        <v>124</v>
      </c>
    </row>
    <row r="4" spans="1:18" ht="14.25" customHeight="1" x14ac:dyDescent="0.25">
      <c r="C4" s="6" t="s">
        <v>20</v>
      </c>
      <c r="D4" s="52"/>
      <c r="E4" s="52"/>
      <c r="F4" s="52"/>
      <c r="G4" s="52"/>
      <c r="H4" s="52"/>
    </row>
    <row r="5" spans="1:18" ht="14.25" customHeight="1" x14ac:dyDescent="0.25">
      <c r="C5" s="6" t="s">
        <v>21</v>
      </c>
      <c r="D5" s="52"/>
      <c r="E5" s="52"/>
      <c r="F5" s="52"/>
      <c r="G5" s="52"/>
      <c r="H5" s="52"/>
    </row>
    <row r="6" spans="1:18" ht="14.25" customHeight="1" x14ac:dyDescent="0.25">
      <c r="C6" s="6" t="s">
        <v>22</v>
      </c>
      <c r="D6" s="52"/>
      <c r="E6" s="52"/>
      <c r="F6" s="52"/>
      <c r="G6" s="52"/>
      <c r="H6" s="52"/>
    </row>
    <row r="7" spans="1:18" x14ac:dyDescent="0.25">
      <c r="C7" s="6" t="s">
        <v>23</v>
      </c>
      <c r="D7" s="52"/>
      <c r="E7" s="52"/>
      <c r="F7" s="52"/>
      <c r="G7" s="52"/>
      <c r="H7" s="52"/>
    </row>
    <row r="8" spans="1:18" x14ac:dyDescent="0.25">
      <c r="C8" s="6" t="s">
        <v>24</v>
      </c>
      <c r="D8" s="52"/>
      <c r="E8" s="52"/>
      <c r="F8" s="52"/>
      <c r="G8" s="52"/>
      <c r="H8" s="52"/>
    </row>
    <row r="9" spans="1:18" x14ac:dyDescent="0.25">
      <c r="C9" s="6" t="s">
        <v>25</v>
      </c>
      <c r="D9" s="55" t="s">
        <v>26</v>
      </c>
      <c r="E9" s="55"/>
      <c r="F9" s="55"/>
      <c r="G9" s="55"/>
      <c r="H9" s="55"/>
    </row>
    <row r="10" spans="1:18" x14ac:dyDescent="0.25">
      <c r="C10" s="35" t="s">
        <v>27</v>
      </c>
      <c r="D10" s="54">
        <f>COUNTIF(M14:M46,"Sim")/COUNTA(M14:M46)</f>
        <v>0</v>
      </c>
      <c r="E10" s="54"/>
      <c r="F10" s="54"/>
      <c r="G10" s="54"/>
      <c r="H10" s="54"/>
    </row>
    <row r="12" spans="1:18" ht="15" customHeight="1" x14ac:dyDescent="0.25">
      <c r="A12" s="46" t="s">
        <v>28</v>
      </c>
      <c r="B12" s="48" t="s">
        <v>29</v>
      </c>
      <c r="C12" s="49"/>
      <c r="D12" s="46" t="s">
        <v>30</v>
      </c>
      <c r="E12" s="46" t="s">
        <v>31</v>
      </c>
      <c r="F12" s="59" t="s">
        <v>32</v>
      </c>
      <c r="G12" s="60"/>
      <c r="H12" s="61"/>
      <c r="I12" s="73" t="s">
        <v>33</v>
      </c>
      <c r="J12" s="74"/>
      <c r="K12" s="74"/>
      <c r="L12" s="74"/>
      <c r="M12" s="75"/>
    </row>
    <row r="13" spans="1:18" s="1" customFormat="1" ht="26.25" thickBot="1" x14ac:dyDescent="0.3">
      <c r="A13" s="47"/>
      <c r="B13" s="50"/>
      <c r="C13" s="51"/>
      <c r="D13" s="47"/>
      <c r="E13" s="47"/>
      <c r="F13" s="62" t="s">
        <v>34</v>
      </c>
      <c r="G13" s="62" t="s">
        <v>35</v>
      </c>
      <c r="H13" s="63" t="s">
        <v>36</v>
      </c>
      <c r="I13" s="76" t="s">
        <v>35</v>
      </c>
      <c r="J13" s="76" t="s">
        <v>36</v>
      </c>
      <c r="K13" s="76" t="s">
        <v>34</v>
      </c>
      <c r="L13" s="77" t="s">
        <v>37</v>
      </c>
      <c r="M13" s="77" t="s">
        <v>38</v>
      </c>
      <c r="O13" s="2"/>
      <c r="P13" s="2"/>
    </row>
    <row r="14" spans="1:18" x14ac:dyDescent="0.25">
      <c r="A14" s="56" t="s">
        <v>39</v>
      </c>
      <c r="B14" s="20">
        <v>1</v>
      </c>
      <c r="C14" s="13" t="s">
        <v>40</v>
      </c>
      <c r="D14" s="14" t="s">
        <v>41</v>
      </c>
      <c r="E14" s="24">
        <v>10</v>
      </c>
      <c r="F14" s="64">
        <v>10</v>
      </c>
      <c r="G14" s="65"/>
      <c r="H14" s="66" t="str">
        <f>IF(G14="","",WORKDAY(G14,F14,Feriados!$A$2:$A$43))</f>
        <v/>
      </c>
      <c r="I14" s="78"/>
      <c r="J14" s="79"/>
      <c r="K14" s="80" t="str">
        <f>IF(J14="","",NETWORKDAYS(I14,J14,Feriados!$A$2:$A$43)-1)</f>
        <v/>
      </c>
      <c r="L14" s="81" t="str">
        <f>IF(J14="","",IF(NETWORKDAYS(H14,J14,Feriados!$A$2:$A$43)&gt;0,NETWORKDAYS(H14,J14,Feriados!$A$2:$A$43)-1,NETWORKDAYS(H14,J14,Feriados!$A$2:$A$43)+1))</f>
        <v/>
      </c>
      <c r="M14" s="82" t="str">
        <f t="shared" ref="M14:M46" si="0">IF(J14="","Não","Sim")</f>
        <v>Não</v>
      </c>
    </row>
    <row r="15" spans="1:18" x14ac:dyDescent="0.25">
      <c r="A15" s="57"/>
      <c r="B15" s="21">
        <f>B14+1</f>
        <v>2</v>
      </c>
      <c r="C15" s="9" t="s">
        <v>42</v>
      </c>
      <c r="D15" s="5" t="s">
        <v>43</v>
      </c>
      <c r="E15" s="25">
        <v>2</v>
      </c>
      <c r="F15" s="67">
        <v>2</v>
      </c>
      <c r="G15" s="68" t="str">
        <f>IF(H14="","",H14)</f>
        <v/>
      </c>
      <c r="H15" s="68" t="str">
        <f>IF(G15="","",WORKDAY(G15,F15,Feriados!$A$2:$A$43))</f>
        <v/>
      </c>
      <c r="I15" s="83" t="str">
        <f>IF(J14="","",J14)</f>
        <v/>
      </c>
      <c r="J15" s="83"/>
      <c r="K15" s="81" t="str">
        <f>IF(J15="","",NETWORKDAYS(I15,J15,Feriados!$A$2:$A$43)-1)</f>
        <v/>
      </c>
      <c r="L15" s="81" t="str">
        <f>IF(J15="","",IF(NETWORKDAYS(H15,J15,Feriados!$A$2:$A$43)&gt;0,NETWORKDAYS(H15,J15,Feriados!$A$2:$A$43)-1,NETWORKDAYS(H15,J15,Feriados!$A$2:$A$43)+1))</f>
        <v/>
      </c>
      <c r="M15" s="83" t="str">
        <f t="shared" si="0"/>
        <v>Não</v>
      </c>
    </row>
    <row r="16" spans="1:18" x14ac:dyDescent="0.25">
      <c r="A16" s="57"/>
      <c r="B16" s="21">
        <f>B15+1</f>
        <v>3</v>
      </c>
      <c r="C16" s="9" t="s">
        <v>44</v>
      </c>
      <c r="D16" s="5" t="s">
        <v>41</v>
      </c>
      <c r="E16" s="25">
        <v>10</v>
      </c>
      <c r="F16" s="67">
        <v>10</v>
      </c>
      <c r="G16" s="68" t="str">
        <f t="shared" ref="G16:G46" si="1">IF(H15="","",H15)</f>
        <v/>
      </c>
      <c r="H16" s="68" t="str">
        <f>IF(G16="","",WORKDAY(G16,F16,Feriados!$A$2:$A$43))</f>
        <v/>
      </c>
      <c r="I16" s="83" t="str">
        <f t="shared" ref="I16:I46" si="2">IF(J15="","",J15)</f>
        <v/>
      </c>
      <c r="J16" s="83"/>
      <c r="K16" s="81" t="str">
        <f>IF(J16="","",NETWORKDAYS(I16,J16,Feriados!$A$2:$A$43))</f>
        <v/>
      </c>
      <c r="L16" s="81" t="str">
        <f>IF(J16="","",IF(NETWORKDAYS(H16,J16,Feriados!$A$2:$A$43)&gt;0,NETWORKDAYS(H16,J16,Feriados!$A$2:$A$43)-1,NETWORKDAYS(H16,J16,Feriados!$A$2:$A$43)+1))</f>
        <v/>
      </c>
      <c r="M16" s="83" t="str">
        <f t="shared" si="0"/>
        <v>Não</v>
      </c>
    </row>
    <row r="17" spans="1:13" x14ac:dyDescent="0.25">
      <c r="A17" s="57"/>
      <c r="B17" s="21">
        <f t="shared" ref="B17:B20" si="3">B16+1</f>
        <v>4</v>
      </c>
      <c r="C17" s="9" t="s">
        <v>45</v>
      </c>
      <c r="D17" s="5" t="s">
        <v>41</v>
      </c>
      <c r="E17" s="25">
        <v>10</v>
      </c>
      <c r="F17" s="67">
        <v>10</v>
      </c>
      <c r="G17" s="68" t="str">
        <f t="shared" si="1"/>
        <v/>
      </c>
      <c r="H17" s="68" t="str">
        <f>IF(G17="","",WORKDAY(G17,F17,Feriados!$A$2:$A$43))</f>
        <v/>
      </c>
      <c r="I17" s="83" t="str">
        <f t="shared" si="2"/>
        <v/>
      </c>
      <c r="J17" s="83"/>
      <c r="K17" s="81" t="str">
        <f>IF(J17="","",NETWORKDAYS(I17,J17,Feriados!$A$2:$A$43))</f>
        <v/>
      </c>
      <c r="L17" s="81" t="str">
        <f>IF(J17="","",IF(NETWORKDAYS(H17,J17,Feriados!$A$2:$A$43)&gt;0,NETWORKDAYS(H17,J17,Feriados!$A$2:$A$43)-1,NETWORKDAYS(H17,J17,Feriados!$A$2:$A$43)+1))</f>
        <v/>
      </c>
      <c r="M17" s="83" t="str">
        <f t="shared" si="0"/>
        <v>Não</v>
      </c>
    </row>
    <row r="18" spans="1:13" x14ac:dyDescent="0.25">
      <c r="A18" s="57"/>
      <c r="B18" s="21">
        <f t="shared" si="3"/>
        <v>5</v>
      </c>
      <c r="C18" s="9" t="s">
        <v>46</v>
      </c>
      <c r="D18" s="5" t="s">
        <v>47</v>
      </c>
      <c r="E18" s="25">
        <v>2</v>
      </c>
      <c r="F18" s="67">
        <v>2</v>
      </c>
      <c r="G18" s="68" t="str">
        <f t="shared" si="1"/>
        <v/>
      </c>
      <c r="H18" s="68" t="str">
        <f>IF(G18="","",WORKDAY(G18,F18,Feriados!$A$2:$A$43))</f>
        <v/>
      </c>
      <c r="I18" s="83" t="str">
        <f t="shared" si="2"/>
        <v/>
      </c>
      <c r="J18" s="83"/>
      <c r="K18" s="81" t="str">
        <f>IF(J18="","",NETWORKDAYS(I18,J18,Feriados!$A$2:$A$43))</f>
        <v/>
      </c>
      <c r="L18" s="81" t="str">
        <f>IF(J18="","",IF(NETWORKDAYS(H18,J18,Feriados!$A$2:$A$43)&gt;0,NETWORKDAYS(H18,J18,Feriados!$A$2:$A$43)-1,NETWORKDAYS(H18,J18,Feriados!$A$2:$A$43)+1))</f>
        <v/>
      </c>
      <c r="M18" s="83" t="str">
        <f t="shared" si="0"/>
        <v>Não</v>
      </c>
    </row>
    <row r="19" spans="1:13" x14ac:dyDescent="0.25">
      <c r="A19" s="57"/>
      <c r="B19" s="21">
        <f t="shared" si="3"/>
        <v>6</v>
      </c>
      <c r="C19" s="9" t="s">
        <v>48</v>
      </c>
      <c r="D19" s="5" t="s">
        <v>49</v>
      </c>
      <c r="E19" s="25">
        <v>10</v>
      </c>
      <c r="F19" s="67">
        <v>10</v>
      </c>
      <c r="G19" s="68" t="str">
        <f t="shared" si="1"/>
        <v/>
      </c>
      <c r="H19" s="68" t="str">
        <f>IF(G19="","",WORKDAY(G19,F19,Feriados!$A$2:$A$43))</f>
        <v/>
      </c>
      <c r="I19" s="83" t="str">
        <f t="shared" si="2"/>
        <v/>
      </c>
      <c r="J19" s="83"/>
      <c r="K19" s="81" t="str">
        <f>IF(J19="","",NETWORKDAYS(I19,J19,Feriados!$A$2:$A$43))</f>
        <v/>
      </c>
      <c r="L19" s="81" t="str">
        <f>IF(J19="","",IF(NETWORKDAYS(H19,J19,Feriados!$A$2:$A$43)&gt;0,NETWORKDAYS(H19,J19,Feriados!$A$2:$A$43)-1,NETWORKDAYS(H19,J19,Feriados!$A$2:$A$43)+1))</f>
        <v/>
      </c>
      <c r="M19" s="83" t="str">
        <f t="shared" si="0"/>
        <v>Não</v>
      </c>
    </row>
    <row r="20" spans="1:13" x14ac:dyDescent="0.25">
      <c r="A20" s="57"/>
      <c r="B20" s="21">
        <f t="shared" si="3"/>
        <v>7</v>
      </c>
      <c r="C20" s="9" t="s">
        <v>50</v>
      </c>
      <c r="D20" s="5" t="s">
        <v>49</v>
      </c>
      <c r="E20" s="25">
        <v>2</v>
      </c>
      <c r="F20" s="67">
        <v>2</v>
      </c>
      <c r="G20" s="68" t="str">
        <f t="shared" si="1"/>
        <v/>
      </c>
      <c r="H20" s="68" t="str">
        <f>IF(G20="","",WORKDAY(G20,F20,Feriados!$A$2:$A$43))</f>
        <v/>
      </c>
      <c r="I20" s="83" t="str">
        <f t="shared" si="2"/>
        <v/>
      </c>
      <c r="J20" s="83"/>
      <c r="K20" s="81" t="str">
        <f>IF(J20="","",NETWORKDAYS(I20,J20,Feriados!$A$2:$A$43))</f>
        <v/>
      </c>
      <c r="L20" s="81" t="str">
        <f>IF(J20="","",IF(NETWORKDAYS(H20,J20,Feriados!$A$2:$A$43)&gt;0,NETWORKDAYS(H20,J20,Feriados!$A$2:$A$43)-1,NETWORKDAYS(H20,J20,Feriados!$A$2:$A$43)+1))</f>
        <v/>
      </c>
      <c r="M20" s="83" t="str">
        <f t="shared" si="0"/>
        <v>Não</v>
      </c>
    </row>
    <row r="21" spans="1:13" ht="15" thickBot="1" x14ac:dyDescent="0.3">
      <c r="A21" s="58"/>
      <c r="B21" s="22">
        <f>B20+1</f>
        <v>8</v>
      </c>
      <c r="C21" s="15" t="s">
        <v>51</v>
      </c>
      <c r="D21" s="16" t="s">
        <v>41</v>
      </c>
      <c r="E21" s="26">
        <v>5</v>
      </c>
      <c r="F21" s="69">
        <v>5</v>
      </c>
      <c r="G21" s="70" t="str">
        <f t="shared" si="1"/>
        <v/>
      </c>
      <c r="H21" s="70" t="str">
        <f>IF(G21="","",WORKDAY(G21,F21,Feriados!$A$2:$A$43))</f>
        <v/>
      </c>
      <c r="I21" s="84" t="str">
        <f t="shared" si="2"/>
        <v/>
      </c>
      <c r="J21" s="84"/>
      <c r="K21" s="85" t="str">
        <f>IF(J21="","",NETWORKDAYS(I21,J21,Feriados!$A$2:$A$43))</f>
        <v/>
      </c>
      <c r="L21" s="85" t="str">
        <f>IF(J21="","",IF(NETWORKDAYS(H21,J21,Feriados!$A$2:$A$43)&gt;0,NETWORKDAYS(H21,J21,Feriados!$A$2:$A$43)-1,NETWORKDAYS(H21,J21,Feriados!$A$2:$A$43)+1))</f>
        <v/>
      </c>
      <c r="M21" s="84" t="str">
        <f t="shared" si="0"/>
        <v>Não</v>
      </c>
    </row>
    <row r="22" spans="1:13" ht="14.25" customHeight="1" x14ac:dyDescent="0.25">
      <c r="A22" s="56" t="s">
        <v>52</v>
      </c>
      <c r="B22" s="20">
        <f t="shared" ref="B22:B46" si="4">B21+1</f>
        <v>9</v>
      </c>
      <c r="C22" s="11" t="s">
        <v>53</v>
      </c>
      <c r="D22" s="12" t="s">
        <v>49</v>
      </c>
      <c r="E22" s="27">
        <v>5</v>
      </c>
      <c r="F22" s="71">
        <v>5</v>
      </c>
      <c r="G22" s="66" t="str">
        <f t="shared" si="1"/>
        <v/>
      </c>
      <c r="H22" s="66" t="str">
        <f>IF(G22="","",WORKDAY(G22,F22,Feriados!$A$2:$A$43))</f>
        <v/>
      </c>
      <c r="I22" s="82" t="str">
        <f t="shared" si="2"/>
        <v/>
      </c>
      <c r="J22" s="82"/>
      <c r="K22" s="81" t="str">
        <f>IF(J22="","",NETWORKDAYS(I22,J22,Feriados!$A$2:$A$43))</f>
        <v/>
      </c>
      <c r="L22" s="81" t="str">
        <f>IF(J22="","",IF(NETWORKDAYS(H22,J22,Feriados!$A$2:$A$43)&gt;0,NETWORKDAYS(H22,J22,Feriados!$A$2:$A$43)-1,NETWORKDAYS(H22,J22,Feriados!$A$2:$A$43)+1))</f>
        <v/>
      </c>
      <c r="M22" s="82" t="str">
        <f t="shared" si="0"/>
        <v>Não</v>
      </c>
    </row>
    <row r="23" spans="1:13" x14ac:dyDescent="0.25">
      <c r="A23" s="57"/>
      <c r="B23" s="21">
        <f t="shared" si="4"/>
        <v>10</v>
      </c>
      <c r="C23" s="9" t="s">
        <v>54</v>
      </c>
      <c r="D23" s="5" t="s">
        <v>49</v>
      </c>
      <c r="E23" s="25">
        <v>1</v>
      </c>
      <c r="F23" s="67">
        <v>1</v>
      </c>
      <c r="G23" s="68" t="str">
        <f t="shared" si="1"/>
        <v/>
      </c>
      <c r="H23" s="68" t="str">
        <f>IF(G23="","",WORKDAY(G23,F23,Feriados!$A$2:$A$43))</f>
        <v/>
      </c>
      <c r="I23" s="83" t="str">
        <f t="shared" si="2"/>
        <v/>
      </c>
      <c r="J23" s="83"/>
      <c r="K23" s="81" t="str">
        <f>IF(J23="","",NETWORKDAYS(I23,J23,Feriados!$A$2:$A$43))</f>
        <v/>
      </c>
      <c r="L23" s="81" t="str">
        <f>IF(J23="","",IF(NETWORKDAYS(H23,J23,Feriados!$A$2:$A$43)&gt;0,NETWORKDAYS(H23,J23,Feriados!$A$2:$A$43)-1,NETWORKDAYS(H23,J23,Feriados!$A$2:$A$43)+1))</f>
        <v/>
      </c>
      <c r="M23" s="83" t="str">
        <f t="shared" si="0"/>
        <v>Não</v>
      </c>
    </row>
    <row r="24" spans="1:13" x14ac:dyDescent="0.25">
      <c r="A24" s="57"/>
      <c r="B24" s="21">
        <f t="shared" si="4"/>
        <v>11</v>
      </c>
      <c r="C24" s="9" t="s">
        <v>55</v>
      </c>
      <c r="D24" s="5" t="s">
        <v>43</v>
      </c>
      <c r="E24" s="25">
        <v>2</v>
      </c>
      <c r="F24" s="67">
        <v>2</v>
      </c>
      <c r="G24" s="68" t="str">
        <f t="shared" si="1"/>
        <v/>
      </c>
      <c r="H24" s="68" t="str">
        <f>IF(G24="","",WORKDAY(G24,F24,Feriados!$A$2:$A$43))</f>
        <v/>
      </c>
      <c r="I24" s="83" t="str">
        <f t="shared" si="2"/>
        <v/>
      </c>
      <c r="J24" s="83"/>
      <c r="K24" s="81" t="str">
        <f>IF(J24="","",NETWORKDAYS(I24,J24,Feriados!$A$2:$A$43))</f>
        <v/>
      </c>
      <c r="L24" s="81" t="str">
        <f>IF(J24="","",IF(NETWORKDAYS(H24,J24,Feriados!$A$2:$A$43)&gt;0,NETWORKDAYS(H24,J24,Feriados!$A$2:$A$43)-1,NETWORKDAYS(H24,J24,Feriados!$A$2:$A$43)+1))</f>
        <v/>
      </c>
      <c r="M24" s="83" t="str">
        <f t="shared" si="0"/>
        <v>Não</v>
      </c>
    </row>
    <row r="25" spans="1:13" x14ac:dyDescent="0.25">
      <c r="A25" s="57"/>
      <c r="B25" s="21">
        <f>B24+1</f>
        <v>12</v>
      </c>
      <c r="C25" s="10" t="s">
        <v>56</v>
      </c>
      <c r="D25" s="5" t="s">
        <v>57</v>
      </c>
      <c r="E25" s="25">
        <v>5</v>
      </c>
      <c r="F25" s="67">
        <v>5</v>
      </c>
      <c r="G25" s="68" t="str">
        <f t="shared" ref="G25" si="5">IF(H24="","",H24)</f>
        <v/>
      </c>
      <c r="H25" s="68" t="str">
        <f>IF(G25="","",WORKDAY(G25,F25,Feriados!$A$2:$A$43))</f>
        <v/>
      </c>
      <c r="I25" s="83" t="str">
        <f t="shared" si="2"/>
        <v/>
      </c>
      <c r="J25" s="83"/>
      <c r="K25" s="81" t="str">
        <f>IF(J25="","",NETWORKDAYS(I25,J25,Feriados!$A$2:$A$43))</f>
        <v/>
      </c>
      <c r="L25" s="81" t="str">
        <f>IF(J25="","",IF(NETWORKDAYS(H25,J25,Feriados!$A$2:$A$43)&gt;0,NETWORKDAYS(H25,J25,Feriados!$A$2:$A$43)-1,NETWORKDAYS(H25,J25,Feriados!$A$2:$A$43)+1))</f>
        <v/>
      </c>
      <c r="M25" s="83" t="str">
        <f t="shared" si="0"/>
        <v>Não</v>
      </c>
    </row>
    <row r="26" spans="1:13" ht="28.5" x14ac:dyDescent="0.25">
      <c r="A26" s="57"/>
      <c r="B26" s="21">
        <f t="shared" si="4"/>
        <v>13</v>
      </c>
      <c r="C26" s="23" t="s">
        <v>51</v>
      </c>
      <c r="D26" s="17" t="s">
        <v>58</v>
      </c>
      <c r="E26" s="28">
        <v>5</v>
      </c>
      <c r="F26" s="72">
        <v>5</v>
      </c>
      <c r="G26" s="68" t="str">
        <f t="shared" si="1"/>
        <v/>
      </c>
      <c r="H26" s="68" t="str">
        <f>IF(G26="","",WORKDAY(G26,F26,Feriados!$A$2:$A$43))</f>
        <v/>
      </c>
      <c r="I26" s="83" t="str">
        <f t="shared" si="2"/>
        <v/>
      </c>
      <c r="J26" s="83"/>
      <c r="K26" s="81" t="str">
        <f>IF(J26="","",NETWORKDAYS(I26,J26,Feriados!$A$2:$A$43))</f>
        <v/>
      </c>
      <c r="L26" s="81" t="str">
        <f>IF(J26="","",IF(NETWORKDAYS(H26,J26,Feriados!$A$2:$A$43)&gt;0,NETWORKDAYS(H26,J26,Feriados!$A$2:$A$43)-1,NETWORKDAYS(H26,J26,Feriados!$A$2:$A$43)+1))</f>
        <v/>
      </c>
      <c r="M26" s="83" t="str">
        <f t="shared" si="0"/>
        <v>Não</v>
      </c>
    </row>
    <row r="27" spans="1:13" ht="15" thickBot="1" x14ac:dyDescent="0.3">
      <c r="A27" s="58"/>
      <c r="B27" s="22">
        <f>B26+1</f>
        <v>14</v>
      </c>
      <c r="C27" s="18" t="s">
        <v>55</v>
      </c>
      <c r="D27" s="16" t="s">
        <v>43</v>
      </c>
      <c r="E27" s="26">
        <v>2</v>
      </c>
      <c r="F27" s="69">
        <v>2</v>
      </c>
      <c r="G27" s="70" t="str">
        <f t="shared" si="1"/>
        <v/>
      </c>
      <c r="H27" s="70" t="str">
        <f>IF(G27="","",WORKDAY(G27,F27,Feriados!$A$2:$A$43))</f>
        <v/>
      </c>
      <c r="I27" s="84" t="str">
        <f t="shared" si="2"/>
        <v/>
      </c>
      <c r="J27" s="84"/>
      <c r="K27" s="85" t="str">
        <f>IF(J27="","",NETWORKDAYS(I27,J27,Feriados!$A$2:$A$43))</f>
        <v/>
      </c>
      <c r="L27" s="85" t="str">
        <f>IF(J27="","",IF(NETWORKDAYS(H27,J27,Feriados!$A$2:$A$43)&gt;0,NETWORKDAYS(H27,J27,Feriados!$A$2:$A$43)-1,NETWORKDAYS(H27,J27,Feriados!$A$2:$A$43)+1))</f>
        <v/>
      </c>
      <c r="M27" s="84" t="str">
        <f t="shared" si="0"/>
        <v>Não</v>
      </c>
    </row>
    <row r="28" spans="1:13" ht="28.5" x14ac:dyDescent="0.25">
      <c r="A28" s="56" t="s">
        <v>59</v>
      </c>
      <c r="B28" s="20">
        <f t="shared" si="4"/>
        <v>15</v>
      </c>
      <c r="C28" s="19" t="s">
        <v>60</v>
      </c>
      <c r="D28" s="14" t="s">
        <v>49</v>
      </c>
      <c r="E28" s="24">
        <v>2</v>
      </c>
      <c r="F28" s="64">
        <v>2</v>
      </c>
      <c r="G28" s="66" t="str">
        <f t="shared" si="1"/>
        <v/>
      </c>
      <c r="H28" s="66" t="str">
        <f>IF(G28="","",WORKDAY(G28,F28,Feriados!$A$2:$A$43))</f>
        <v/>
      </c>
      <c r="I28" s="82" t="str">
        <f t="shared" si="2"/>
        <v/>
      </c>
      <c r="J28" s="82"/>
      <c r="K28" s="81" t="str">
        <f>IF(J28="","",NETWORKDAYS(I28,J28,Feriados!$A$2:$A$43))</f>
        <v/>
      </c>
      <c r="L28" s="81" t="str">
        <f>IF(J28="","",IF(NETWORKDAYS(H28,J28,Feriados!$A$2:$A$43)&gt;0,NETWORKDAYS(H28,J28,Feriados!$A$2:$A$43)-1,NETWORKDAYS(H28,J28,Feriados!$A$2:$A$43)+1))</f>
        <v/>
      </c>
      <c r="M28" s="82" t="str">
        <f t="shared" si="0"/>
        <v>Não</v>
      </c>
    </row>
    <row r="29" spans="1:13" ht="57" x14ac:dyDescent="0.25">
      <c r="A29" s="57"/>
      <c r="B29" s="21">
        <f t="shared" si="4"/>
        <v>16</v>
      </c>
      <c r="C29" s="10" t="s">
        <v>61</v>
      </c>
      <c r="D29" s="5" t="s">
        <v>62</v>
      </c>
      <c r="E29" s="25">
        <v>10</v>
      </c>
      <c r="F29" s="67">
        <v>10</v>
      </c>
      <c r="G29" s="68" t="str">
        <f t="shared" si="1"/>
        <v/>
      </c>
      <c r="H29" s="68" t="str">
        <f>IF(G29="","",WORKDAY(G29,F29,Feriados!$A$2:$A$43))</f>
        <v/>
      </c>
      <c r="I29" s="83" t="str">
        <f t="shared" si="2"/>
        <v/>
      </c>
      <c r="J29" s="83"/>
      <c r="K29" s="81" t="str">
        <f>IF(J29="","",NETWORKDAYS(I29,J29,Feriados!$A$2:$A$43))</f>
        <v/>
      </c>
      <c r="L29" s="81" t="str">
        <f>IF(J29="","",IF(NETWORKDAYS(H29,J29,Feriados!$A$2:$A$43)&gt;0,NETWORKDAYS(H29,J29,Feriados!$A$2:$A$43)-1,NETWORKDAYS(H29,J29,Feriados!$A$2:$A$43)+1))</f>
        <v/>
      </c>
      <c r="M29" s="83" t="str">
        <f t="shared" si="0"/>
        <v>Não</v>
      </c>
    </row>
    <row r="30" spans="1:13" x14ac:dyDescent="0.25">
      <c r="A30" s="57"/>
      <c r="B30" s="21">
        <f t="shared" si="4"/>
        <v>17</v>
      </c>
      <c r="C30" s="10" t="s">
        <v>63</v>
      </c>
      <c r="D30" s="5" t="s">
        <v>49</v>
      </c>
      <c r="E30" s="25">
        <v>1</v>
      </c>
      <c r="F30" s="67">
        <v>1</v>
      </c>
      <c r="G30" s="68" t="str">
        <f t="shared" si="1"/>
        <v/>
      </c>
      <c r="H30" s="68" t="str">
        <f>IF(G30="","",WORKDAY(G30,F30,Feriados!$A$2:$A$43))</f>
        <v/>
      </c>
      <c r="I30" s="83" t="str">
        <f t="shared" si="2"/>
        <v/>
      </c>
      <c r="J30" s="83"/>
      <c r="K30" s="81" t="str">
        <f>IF(J30="","",NETWORKDAYS(I30,J30,Feriados!$A$2:$A$43))</f>
        <v/>
      </c>
      <c r="L30" s="81" t="str">
        <f>IF(J30="","",IF(NETWORKDAYS(H30,J30,Feriados!$A$2:$A$43)&gt;0,NETWORKDAYS(H30,J30,Feriados!$A$2:$A$43)-1,NETWORKDAYS(H30,J30,Feriados!$A$2:$A$43)+1))</f>
        <v/>
      </c>
      <c r="M30" s="83" t="str">
        <f t="shared" si="0"/>
        <v>Não</v>
      </c>
    </row>
    <row r="31" spans="1:13" x14ac:dyDescent="0.25">
      <c r="A31" s="57"/>
      <c r="B31" s="21">
        <f t="shared" si="4"/>
        <v>18</v>
      </c>
      <c r="C31" s="10" t="s">
        <v>64</v>
      </c>
      <c r="D31" s="5" t="s">
        <v>65</v>
      </c>
      <c r="E31" s="25">
        <v>1</v>
      </c>
      <c r="F31" s="67">
        <v>1</v>
      </c>
      <c r="G31" s="68" t="str">
        <f t="shared" si="1"/>
        <v/>
      </c>
      <c r="H31" s="68" t="str">
        <f>IF(G31="","",WORKDAY(G31,F31,Feriados!$A$2:$A$43))</f>
        <v/>
      </c>
      <c r="I31" s="83" t="str">
        <f t="shared" si="2"/>
        <v/>
      </c>
      <c r="J31" s="83"/>
      <c r="K31" s="81" t="str">
        <f>IF(J31="","",NETWORKDAYS(I31,J31,Feriados!$A$2:$A$43))</f>
        <v/>
      </c>
      <c r="L31" s="81" t="str">
        <f>IF(J31="","",IF(NETWORKDAYS(H31,J31,Feriados!$A$2:$A$43)&gt;0,NETWORKDAYS(H31,J31,Feriados!$A$2:$A$43)-1,NETWORKDAYS(H31,J31,Feriados!$A$2:$A$43)+1))</f>
        <v/>
      </c>
      <c r="M31" s="83" t="str">
        <f t="shared" si="0"/>
        <v>Não</v>
      </c>
    </row>
    <row r="32" spans="1:13" ht="14.25" customHeight="1" x14ac:dyDescent="0.25">
      <c r="A32" s="57"/>
      <c r="B32" s="21">
        <f t="shared" si="4"/>
        <v>19</v>
      </c>
      <c r="C32" s="10" t="s">
        <v>66</v>
      </c>
      <c r="D32" s="5" t="s">
        <v>49</v>
      </c>
      <c r="E32" s="25">
        <v>5</v>
      </c>
      <c r="F32" s="67">
        <v>5</v>
      </c>
      <c r="G32" s="68" t="str">
        <f t="shared" si="1"/>
        <v/>
      </c>
      <c r="H32" s="68" t="str">
        <f>IF(G32="","",WORKDAY(G32,F32,Feriados!$A$2:$A$43))</f>
        <v/>
      </c>
      <c r="I32" s="83" t="str">
        <f t="shared" si="2"/>
        <v/>
      </c>
      <c r="J32" s="83"/>
      <c r="K32" s="81" t="str">
        <f>IF(J32="","",NETWORKDAYS(I32,J32,Feriados!$A$2:$A$43))</f>
        <v/>
      </c>
      <c r="L32" s="81" t="str">
        <f>IF(J32="","",IF(NETWORKDAYS(H32,J32,Feriados!$A$2:$A$43)&gt;0,NETWORKDAYS(H32,J32,Feriados!$A$2:$A$43)-1,NETWORKDAYS(H32,J32,Feriados!$A$2:$A$43)+1))</f>
        <v/>
      </c>
      <c r="M32" s="83" t="str">
        <f t="shared" si="0"/>
        <v>Não</v>
      </c>
    </row>
    <row r="33" spans="1:13" ht="42.75" x14ac:dyDescent="0.25">
      <c r="A33" s="57"/>
      <c r="B33" s="21">
        <f t="shared" si="4"/>
        <v>20</v>
      </c>
      <c r="C33" s="10" t="s">
        <v>67</v>
      </c>
      <c r="D33" s="5" t="s">
        <v>49</v>
      </c>
      <c r="E33" s="25">
        <v>1</v>
      </c>
      <c r="F33" s="67">
        <v>1</v>
      </c>
      <c r="G33" s="68" t="str">
        <f t="shared" si="1"/>
        <v/>
      </c>
      <c r="H33" s="68" t="str">
        <f>IF(G33="","",WORKDAY(G33,F33,Feriados!$A$2:$A$43))</f>
        <v/>
      </c>
      <c r="I33" s="83" t="str">
        <f t="shared" si="2"/>
        <v/>
      </c>
      <c r="J33" s="83"/>
      <c r="K33" s="81" t="str">
        <f>IF(J33="","",NETWORKDAYS(I33,J33,Feriados!$A$2:$A$43))</f>
        <v/>
      </c>
      <c r="L33" s="81" t="str">
        <f>IF(J33="","",IF(NETWORKDAYS(H33,J33,Feriados!$A$2:$A$43)&gt;0,NETWORKDAYS(H33,J33,Feriados!$A$2:$A$43)-1,NETWORKDAYS(H33,J33,Feriados!$A$2:$A$43)+1))</f>
        <v/>
      </c>
      <c r="M33" s="83" t="str">
        <f t="shared" si="0"/>
        <v>Não</v>
      </c>
    </row>
    <row r="34" spans="1:13" x14ac:dyDescent="0.25">
      <c r="A34" s="57"/>
      <c r="B34" s="21">
        <f t="shared" si="4"/>
        <v>21</v>
      </c>
      <c r="C34" s="10" t="s">
        <v>68</v>
      </c>
      <c r="D34" s="5" t="s">
        <v>49</v>
      </c>
      <c r="E34" s="25">
        <v>1</v>
      </c>
      <c r="F34" s="67">
        <v>1</v>
      </c>
      <c r="G34" s="68" t="str">
        <f t="shared" si="1"/>
        <v/>
      </c>
      <c r="H34" s="68" t="str">
        <f>IF(G34="","",WORKDAY(G34,F34,Feriados!$A$2:$A$43))</f>
        <v/>
      </c>
      <c r="I34" s="83" t="str">
        <f t="shared" si="2"/>
        <v/>
      </c>
      <c r="J34" s="83"/>
      <c r="K34" s="81" t="str">
        <f>IF(J34="","",NETWORKDAYS(I34,J34,Feriados!$A$2:$A$43))</f>
        <v/>
      </c>
      <c r="L34" s="81" t="str">
        <f>IF(J34="","",IF(NETWORKDAYS(H34,J34,Feriados!$A$2:$A$43)&gt;0,NETWORKDAYS(H34,J34,Feriados!$A$2:$A$43)-1,NETWORKDAYS(H34,J34,Feriados!$A$2:$A$43)+1))</f>
        <v/>
      </c>
      <c r="M34" s="83" t="str">
        <f t="shared" si="0"/>
        <v>Não</v>
      </c>
    </row>
    <row r="35" spans="1:13" x14ac:dyDescent="0.25">
      <c r="A35" s="57"/>
      <c r="B35" s="21">
        <f t="shared" si="4"/>
        <v>22</v>
      </c>
      <c r="C35" s="10" t="s">
        <v>69</v>
      </c>
      <c r="D35" s="5" t="s">
        <v>65</v>
      </c>
      <c r="E35" s="25">
        <v>3</v>
      </c>
      <c r="F35" s="67">
        <v>3</v>
      </c>
      <c r="G35" s="68" t="str">
        <f t="shared" si="1"/>
        <v/>
      </c>
      <c r="H35" s="68" t="str">
        <f>IF(G35="","",WORKDAY(G35,F35,Feriados!$A$2:$A$43))</f>
        <v/>
      </c>
      <c r="I35" s="83" t="str">
        <f t="shared" si="2"/>
        <v/>
      </c>
      <c r="J35" s="83"/>
      <c r="K35" s="81" t="str">
        <f>IF(J35="","",NETWORKDAYS(I35,J35,Feriados!$A$2:$A$43))</f>
        <v/>
      </c>
      <c r="L35" s="81" t="str">
        <f>IF(J35="","",IF(NETWORKDAYS(H35,J35,Feriados!$A$2:$A$43)&gt;0,NETWORKDAYS(H35,J35,Feriados!$A$2:$A$43)-1,NETWORKDAYS(H35,J35,Feriados!$A$2:$A$43)+1))</f>
        <v/>
      </c>
      <c r="M35" s="83" t="str">
        <f t="shared" si="0"/>
        <v>Não</v>
      </c>
    </row>
    <row r="36" spans="1:13" x14ac:dyDescent="0.25">
      <c r="A36" s="57"/>
      <c r="B36" s="21">
        <f t="shared" si="4"/>
        <v>23</v>
      </c>
      <c r="C36" s="10" t="s">
        <v>70</v>
      </c>
      <c r="D36" s="5" t="s">
        <v>65</v>
      </c>
      <c r="E36" s="25">
        <v>3</v>
      </c>
      <c r="F36" s="67">
        <v>3</v>
      </c>
      <c r="G36" s="68" t="str">
        <f t="shared" si="1"/>
        <v/>
      </c>
      <c r="H36" s="68" t="str">
        <f>IF(G36="","",WORKDAY(G36,F36,Feriados!$A$2:$A$43))</f>
        <v/>
      </c>
      <c r="I36" s="83" t="str">
        <f t="shared" si="2"/>
        <v/>
      </c>
      <c r="J36" s="83"/>
      <c r="K36" s="81" t="str">
        <f>IF(J36="","",NETWORKDAYS(I36,J36,Feriados!$A$2:$A$43))</f>
        <v/>
      </c>
      <c r="L36" s="81" t="str">
        <f>IF(J36="","",IF(NETWORKDAYS(H36,J36,Feriados!$A$2:$A$43)&gt;0,NETWORKDAYS(H36,J36,Feriados!$A$2:$A$43)-1,NETWORKDAYS(H36,J36,Feriados!$A$2:$A$43)+1))</f>
        <v/>
      </c>
      <c r="M36" s="83" t="str">
        <f t="shared" si="0"/>
        <v>Não</v>
      </c>
    </row>
    <row r="37" spans="1:13" ht="42.75" x14ac:dyDescent="0.25">
      <c r="A37" s="57"/>
      <c r="B37" s="21">
        <f t="shared" si="4"/>
        <v>24</v>
      </c>
      <c r="C37" s="9" t="s">
        <v>71</v>
      </c>
      <c r="D37" s="5" t="s">
        <v>49</v>
      </c>
      <c r="E37" s="25">
        <v>5</v>
      </c>
      <c r="F37" s="67">
        <v>5</v>
      </c>
      <c r="G37" s="68" t="str">
        <f t="shared" si="1"/>
        <v/>
      </c>
      <c r="H37" s="68" t="str">
        <f>IF(G37="","",WORKDAY(G37,F37,Feriados!$A$2:$A$43))</f>
        <v/>
      </c>
      <c r="I37" s="83" t="str">
        <f t="shared" si="2"/>
        <v/>
      </c>
      <c r="J37" s="83"/>
      <c r="K37" s="81" t="str">
        <f>IF(J37="","",NETWORKDAYS(I37,J37,Feriados!$A$2:$A$43))</f>
        <v/>
      </c>
      <c r="L37" s="81" t="str">
        <f>IF(J37="","",IF(NETWORKDAYS(H37,J37,Feriados!$A$2:$A$43)&gt;0,NETWORKDAYS(H37,J37,Feriados!$A$2:$A$43)-1,NETWORKDAYS(H37,J37,Feriados!$A$2:$A$43)+1))</f>
        <v/>
      </c>
      <c r="M37" s="83" t="str">
        <f t="shared" si="0"/>
        <v>Não</v>
      </c>
    </row>
    <row r="38" spans="1:13" ht="28.5" x14ac:dyDescent="0.25">
      <c r="A38" s="57"/>
      <c r="B38" s="21">
        <f t="shared" si="4"/>
        <v>25</v>
      </c>
      <c r="C38" s="9" t="s">
        <v>72</v>
      </c>
      <c r="D38" s="5" t="s">
        <v>43</v>
      </c>
      <c r="E38" s="25">
        <v>2</v>
      </c>
      <c r="F38" s="67">
        <v>2</v>
      </c>
      <c r="G38" s="68" t="str">
        <f t="shared" si="1"/>
        <v/>
      </c>
      <c r="H38" s="68" t="str">
        <f>IF(G38="","",WORKDAY(G38,F38,Feriados!$A$2:$A$43))</f>
        <v/>
      </c>
      <c r="I38" s="83" t="str">
        <f t="shared" si="2"/>
        <v/>
      </c>
      <c r="J38" s="83"/>
      <c r="K38" s="81" t="str">
        <f>IF(J38="","",NETWORKDAYS(I38,J38,Feriados!$A$2:$A$43))</f>
        <v/>
      </c>
      <c r="L38" s="81" t="str">
        <f>IF(J38="","",IF(NETWORKDAYS(H38,J38,Feriados!$A$2:$A$43)&gt;0,NETWORKDAYS(H38,J38,Feriados!$A$2:$A$43)-1,NETWORKDAYS(H38,J38,Feriados!$A$2:$A$43)+1))</f>
        <v/>
      </c>
      <c r="M38" s="83" t="str">
        <f t="shared" si="0"/>
        <v>Não</v>
      </c>
    </row>
    <row r="39" spans="1:13" x14ac:dyDescent="0.25">
      <c r="A39" s="57"/>
      <c r="B39" s="21">
        <f t="shared" si="4"/>
        <v>26</v>
      </c>
      <c r="C39" s="9" t="s">
        <v>73</v>
      </c>
      <c r="D39" s="5" t="s">
        <v>49</v>
      </c>
      <c r="E39" s="25">
        <v>2</v>
      </c>
      <c r="F39" s="67">
        <v>2</v>
      </c>
      <c r="G39" s="68" t="str">
        <f t="shared" si="1"/>
        <v/>
      </c>
      <c r="H39" s="68" t="str">
        <f>IF(G39="","",WORKDAY(G39,F39,Feriados!$A$2:$A$43))</f>
        <v/>
      </c>
      <c r="I39" s="83" t="str">
        <f t="shared" si="2"/>
        <v/>
      </c>
      <c r="J39" s="83"/>
      <c r="K39" s="81" t="str">
        <f>IF(J39="","",NETWORKDAYS(I39,J39,Feriados!$A$2:$A$43))</f>
        <v/>
      </c>
      <c r="L39" s="81" t="str">
        <f>IF(J39="","",IF(NETWORKDAYS(H39,J39,Feriados!$A$2:$A$43)&gt;0,NETWORKDAYS(H39,J39,Feriados!$A$2:$A$43)-1,NETWORKDAYS(H39,J39,Feriados!$A$2:$A$43)+1))</f>
        <v/>
      </c>
      <c r="M39" s="83" t="str">
        <f t="shared" si="0"/>
        <v>Não</v>
      </c>
    </row>
    <row r="40" spans="1:13" x14ac:dyDescent="0.25">
      <c r="A40" s="57"/>
      <c r="B40" s="21">
        <f t="shared" si="4"/>
        <v>27</v>
      </c>
      <c r="C40" s="9" t="s">
        <v>74</v>
      </c>
      <c r="D40" s="5" t="s">
        <v>43</v>
      </c>
      <c r="E40" s="25">
        <v>2</v>
      </c>
      <c r="F40" s="67">
        <v>2</v>
      </c>
      <c r="G40" s="68" t="str">
        <f t="shared" si="1"/>
        <v/>
      </c>
      <c r="H40" s="68" t="str">
        <f>IF(G40="","",WORKDAY(G40,F40,Feriados!$A$2:$A$43))</f>
        <v/>
      </c>
      <c r="I40" s="83" t="str">
        <f t="shared" si="2"/>
        <v/>
      </c>
      <c r="J40" s="83"/>
      <c r="K40" s="81" t="str">
        <f>IF(J40="","",NETWORKDAYS(I40,J40,Feriados!$A$2:$A$43))</f>
        <v/>
      </c>
      <c r="L40" s="81" t="str">
        <f>IF(J40="","",IF(NETWORKDAYS(H40,J40,Feriados!$A$2:$A$43)&gt;0,NETWORKDAYS(H40,J40,Feriados!$A$2:$A$43)-1,NETWORKDAYS(H40,J40,Feriados!$A$2:$A$43)+1))</f>
        <v/>
      </c>
      <c r="M40" s="83" t="str">
        <f t="shared" si="0"/>
        <v>Não</v>
      </c>
    </row>
    <row r="41" spans="1:13" ht="15" thickBot="1" x14ac:dyDescent="0.3">
      <c r="A41" s="58"/>
      <c r="B41" s="22">
        <f t="shared" si="4"/>
        <v>28</v>
      </c>
      <c r="C41" s="15" t="s">
        <v>75</v>
      </c>
      <c r="D41" s="16" t="s">
        <v>49</v>
      </c>
      <c r="E41" s="26">
        <v>2</v>
      </c>
      <c r="F41" s="69">
        <v>2</v>
      </c>
      <c r="G41" s="70" t="str">
        <f t="shared" si="1"/>
        <v/>
      </c>
      <c r="H41" s="70" t="str">
        <f>IF(G41="","",WORKDAY(G41,F41,Feriados!$A$2:$A$43))</f>
        <v/>
      </c>
      <c r="I41" s="84" t="str">
        <f t="shared" si="2"/>
        <v/>
      </c>
      <c r="J41" s="84"/>
      <c r="K41" s="85" t="str">
        <f>IF(J41="","",NETWORKDAYS(I41,J41,Feriados!$A$2:$A$43))</f>
        <v/>
      </c>
      <c r="L41" s="85" t="str">
        <f>IF(J41="","",IF(NETWORKDAYS(H41,J41,Feriados!$A$2:$A$43)&gt;0,NETWORKDAYS(H41,J41,Feriados!$A$2:$A$43)-1,NETWORKDAYS(H41,J41,Feriados!$A$2:$A$43)+1))</f>
        <v/>
      </c>
      <c r="M41" s="84" t="str">
        <f t="shared" si="0"/>
        <v>Não</v>
      </c>
    </row>
    <row r="42" spans="1:13" x14ac:dyDescent="0.25">
      <c r="A42" s="56" t="s">
        <v>76</v>
      </c>
      <c r="B42" s="20">
        <f t="shared" si="4"/>
        <v>29</v>
      </c>
      <c r="C42" s="13" t="s">
        <v>48</v>
      </c>
      <c r="D42" s="14" t="s">
        <v>77</v>
      </c>
      <c r="E42" s="24">
        <v>2</v>
      </c>
      <c r="F42" s="64">
        <v>2</v>
      </c>
      <c r="G42" s="66" t="str">
        <f t="shared" si="1"/>
        <v/>
      </c>
      <c r="H42" s="66" t="str">
        <f>IF(G42="","",WORKDAY(G42,F42,Feriados!$A$2:$A$43))</f>
        <v/>
      </c>
      <c r="I42" s="82" t="str">
        <f t="shared" si="2"/>
        <v/>
      </c>
      <c r="J42" s="82"/>
      <c r="K42" s="81" t="str">
        <f>IF(J42="","",NETWORKDAYS(I42,J42,Feriados!$A$2:$A$43))</f>
        <v/>
      </c>
      <c r="L42" s="81" t="str">
        <f>IF(J42="","",IF(NETWORKDAYS(H42,J42,Feriados!$A$2:$A$43)&gt;0,NETWORKDAYS(H42,J42,Feriados!$A$2:$A$43)-1,NETWORKDAYS(H42,J42,Feriados!$A$2:$A$43)+1))</f>
        <v/>
      </c>
      <c r="M42" s="82" t="str">
        <f t="shared" si="0"/>
        <v>Não</v>
      </c>
    </row>
    <row r="43" spans="1:13" x14ac:dyDescent="0.25">
      <c r="A43" s="57"/>
      <c r="B43" s="36">
        <f t="shared" si="4"/>
        <v>30</v>
      </c>
      <c r="C43" s="11" t="s">
        <v>78</v>
      </c>
      <c r="D43" s="12" t="s">
        <v>41</v>
      </c>
      <c r="E43" s="27">
        <v>2</v>
      </c>
      <c r="F43" s="71">
        <v>2</v>
      </c>
      <c r="G43" s="66" t="str">
        <f t="shared" ref="G43:G45" si="6">IF(H42="","",H42)</f>
        <v/>
      </c>
      <c r="H43" s="66" t="str">
        <f>IF(G43="","",WORKDAY(G43,F43,Feriados!$A$2:$A$43))</f>
        <v/>
      </c>
      <c r="I43" s="82" t="str">
        <f t="shared" si="2"/>
        <v/>
      </c>
      <c r="J43" s="82"/>
      <c r="K43" s="81" t="str">
        <f>IF(J43="","",NETWORKDAYS(I43,J43,Feriados!$A$2:$A$43))</f>
        <v/>
      </c>
      <c r="L43" s="81" t="str">
        <f>IF(J43="","",IF(NETWORKDAYS(H43,J43,Feriados!$A$2:$A$43)&gt;0,NETWORKDAYS(H43,J43,Feriados!$A$2:$A$43)-1,NETWORKDAYS(H43,J43,Feriados!$A$2:$A$43)+1))</f>
        <v/>
      </c>
      <c r="M43" s="82" t="str">
        <f t="shared" ref="M43" si="7">IF(J43="","Não","Sim")</f>
        <v>Não</v>
      </c>
    </row>
    <row r="44" spans="1:13" x14ac:dyDescent="0.25">
      <c r="A44" s="57"/>
      <c r="B44" s="21">
        <f>B43+1</f>
        <v>31</v>
      </c>
      <c r="C44" s="9" t="s">
        <v>79</v>
      </c>
      <c r="D44" s="5" t="s">
        <v>43</v>
      </c>
      <c r="E44" s="25">
        <v>2</v>
      </c>
      <c r="F44" s="67">
        <v>2</v>
      </c>
      <c r="G44" s="66" t="str">
        <f t="shared" si="6"/>
        <v/>
      </c>
      <c r="H44" s="66" t="str">
        <f>IF(G44="","",WORKDAY(G44,F44,Feriados!$A$2:$A$43))</f>
        <v/>
      </c>
      <c r="I44" s="82" t="str">
        <f t="shared" si="2"/>
        <v/>
      </c>
      <c r="J44" s="83"/>
      <c r="K44" s="81" t="str">
        <f>IF(J44="","",NETWORKDAYS(I44,J44,Feriados!$A$2:$A$43))</f>
        <v/>
      </c>
      <c r="L44" s="81" t="str">
        <f>IF(J44="","",IF(NETWORKDAYS(H44,J44,Feriados!$A$2:$A$43)&gt;0,NETWORKDAYS(H44,J44,Feriados!$A$2:$A$43)-1,NETWORKDAYS(H44,J44,Feriados!$A$2:$A$43)+1))</f>
        <v/>
      </c>
      <c r="M44" s="83" t="str">
        <f t="shared" si="0"/>
        <v>Não</v>
      </c>
    </row>
    <row r="45" spans="1:13" x14ac:dyDescent="0.25">
      <c r="A45" s="57"/>
      <c r="B45" s="21">
        <f t="shared" si="4"/>
        <v>32</v>
      </c>
      <c r="C45" s="9" t="s">
        <v>80</v>
      </c>
      <c r="D45" s="5" t="s">
        <v>81</v>
      </c>
      <c r="E45" s="25">
        <v>2</v>
      </c>
      <c r="F45" s="67">
        <v>2</v>
      </c>
      <c r="G45" s="66" t="str">
        <f t="shared" si="6"/>
        <v/>
      </c>
      <c r="H45" s="66" t="str">
        <f>IF(G45="","",WORKDAY(G45,F45,Feriados!$A$2:$A$43))</f>
        <v/>
      </c>
      <c r="I45" s="82" t="str">
        <f t="shared" si="2"/>
        <v/>
      </c>
      <c r="J45" s="83"/>
      <c r="K45" s="81" t="str">
        <f>IF(J45="","",NETWORKDAYS(I45,J45,Feriados!$A$2:$A$43))</f>
        <v/>
      </c>
      <c r="L45" s="81" t="str">
        <f>IF(J45="","",IF(NETWORKDAYS(H45,J45,Feriados!$A$2:$A$43)&gt;0,NETWORKDAYS(H45,J45,Feriados!$A$2:$A$43)-1,NETWORKDAYS(H45,J45,Feriados!$A$2:$A$43)+1))</f>
        <v/>
      </c>
      <c r="M45" s="83" t="str">
        <f t="shared" si="0"/>
        <v>Não</v>
      </c>
    </row>
    <row r="46" spans="1:13" ht="57.75" thickBot="1" x14ac:dyDescent="0.3">
      <c r="A46" s="58"/>
      <c r="B46" s="22">
        <f t="shared" si="4"/>
        <v>33</v>
      </c>
      <c r="C46" s="15" t="s">
        <v>82</v>
      </c>
      <c r="D46" s="16" t="s">
        <v>77</v>
      </c>
      <c r="E46" s="26">
        <v>5</v>
      </c>
      <c r="F46" s="69">
        <v>5</v>
      </c>
      <c r="G46" s="70" t="str">
        <f t="shared" si="1"/>
        <v/>
      </c>
      <c r="H46" s="70" t="str">
        <f>IF(G46="","",WORKDAY(G46,F46,Feriados!$A$2:$A$43))</f>
        <v/>
      </c>
      <c r="I46" s="84" t="str">
        <f t="shared" si="2"/>
        <v/>
      </c>
      <c r="J46" s="84"/>
      <c r="K46" s="85" t="str">
        <f>IF(J46="","",NETWORKDAYS(I46,J46,Feriados!$A$2:$A$43))</f>
        <v/>
      </c>
      <c r="L46" s="85" t="str">
        <f>IF(J46="","",IF(NETWORKDAYS(H46,J46,Feriados!$A$2:$A$43)&gt;0,NETWORKDAYS(H46,J46,Feriados!$A$2:$A$43)-1,NETWORKDAYS(H46,J46,Feriados!$A$2:$A$43)+1))</f>
        <v/>
      </c>
      <c r="M46" s="84" t="str">
        <f t="shared" si="0"/>
        <v>Não</v>
      </c>
    </row>
    <row r="47" spans="1:13" ht="15" thickBot="1" x14ac:dyDescent="0.3">
      <c r="C47" s="8"/>
      <c r="E47" s="29">
        <f>SUM(E14:E46)</f>
        <v>124</v>
      </c>
      <c r="F47" s="29">
        <f>SUM(F14:F46)</f>
        <v>124</v>
      </c>
      <c r="I47" s="30"/>
      <c r="J47" s="30"/>
      <c r="K47" s="86">
        <f>SUM(K14:K46)</f>
        <v>0</v>
      </c>
    </row>
    <row r="48" spans="1:13" x14ac:dyDescent="0.25">
      <c r="C48" s="8"/>
    </row>
    <row r="49" spans="2:2" s="38" customFormat="1" x14ac:dyDescent="0.25">
      <c r="B49" s="40" t="s">
        <v>83</v>
      </c>
    </row>
    <row r="50" spans="2:2" s="38" customFormat="1" x14ac:dyDescent="0.25">
      <c r="B50" s="38" t="s">
        <v>84</v>
      </c>
    </row>
    <row r="51" spans="2:2" s="38" customFormat="1" x14ac:dyDescent="0.25">
      <c r="B51" s="38" t="s">
        <v>85</v>
      </c>
    </row>
    <row r="52" spans="2:2" s="38" customFormat="1" x14ac:dyDescent="0.25">
      <c r="B52" s="38" t="s">
        <v>86</v>
      </c>
    </row>
    <row r="53" spans="2:2" s="38" customFormat="1" x14ac:dyDescent="0.25">
      <c r="B53" s="38" t="s">
        <v>87</v>
      </c>
    </row>
    <row r="54" spans="2:2" s="38" customFormat="1" x14ac:dyDescent="0.25">
      <c r="B54" s="38" t="s">
        <v>88</v>
      </c>
    </row>
    <row r="55" spans="2:2" s="38" customFormat="1" x14ac:dyDescent="0.25">
      <c r="B55" s="38" t="s">
        <v>89</v>
      </c>
    </row>
    <row r="56" spans="2:2" s="38" customFormat="1" x14ac:dyDescent="0.25"/>
    <row r="57" spans="2:2" s="38" customFormat="1" x14ac:dyDescent="0.25"/>
    <row r="58" spans="2:2" s="38" customFormat="1" x14ac:dyDescent="0.25"/>
    <row r="59" spans="2:2" s="38" customFormat="1" x14ac:dyDescent="0.25"/>
    <row r="60" spans="2:2" s="38" customFormat="1" x14ac:dyDescent="0.25"/>
    <row r="61" spans="2:2" s="38" customFormat="1" x14ac:dyDescent="0.25"/>
    <row r="62" spans="2:2" s="38" customFormat="1" x14ac:dyDescent="0.25"/>
    <row r="63" spans="2:2" s="38" customFormat="1" x14ac:dyDescent="0.25"/>
    <row r="64" spans="2:2" s="38" customFormat="1" x14ac:dyDescent="0.25"/>
    <row r="65" s="38" customFormat="1" x14ac:dyDescent="0.25"/>
    <row r="66" s="38" customFormat="1" x14ac:dyDescent="0.25"/>
    <row r="67" s="38" customFormat="1" x14ac:dyDescent="0.25"/>
    <row r="68" s="38" customFormat="1" x14ac:dyDescent="0.25"/>
    <row r="69" s="38" customFormat="1" x14ac:dyDescent="0.25"/>
    <row r="70" s="38" customFormat="1" x14ac:dyDescent="0.25"/>
    <row r="71" s="38" customFormat="1" x14ac:dyDescent="0.25"/>
    <row r="72" s="38" customFormat="1" x14ac:dyDescent="0.25"/>
    <row r="73" s="38" customFormat="1" x14ac:dyDescent="0.25"/>
    <row r="74" s="38" customFormat="1" x14ac:dyDescent="0.25"/>
    <row r="75" s="38" customFormat="1" x14ac:dyDescent="0.25"/>
    <row r="76" s="38" customFormat="1" x14ac:dyDescent="0.25"/>
    <row r="77" s="38" customFormat="1" x14ac:dyDescent="0.25"/>
    <row r="78" s="38" customFormat="1" x14ac:dyDescent="0.25"/>
    <row r="79" s="38" customFormat="1" x14ac:dyDescent="0.25"/>
    <row r="80" s="38" customFormat="1" x14ac:dyDescent="0.25"/>
    <row r="81" s="38" customFormat="1" x14ac:dyDescent="0.25"/>
    <row r="82" s="38" customFormat="1" x14ac:dyDescent="0.25"/>
    <row r="83" s="38" customFormat="1" x14ac:dyDescent="0.25"/>
    <row r="84" s="38" customFormat="1" x14ac:dyDescent="0.25"/>
    <row r="85" s="39" customFormat="1" x14ac:dyDescent="0.25"/>
    <row r="86" s="39" customFormat="1" x14ac:dyDescent="0.25"/>
    <row r="87" s="39" customFormat="1" x14ac:dyDescent="0.25"/>
    <row r="88" s="39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</sheetData>
  <mergeCells count="21">
    <mergeCell ref="A14:A21"/>
    <mergeCell ref="A22:A27"/>
    <mergeCell ref="A28:A41"/>
    <mergeCell ref="A42:A46"/>
    <mergeCell ref="A12:A13"/>
    <mergeCell ref="L1:R1"/>
    <mergeCell ref="E12:E13"/>
    <mergeCell ref="D12:D13"/>
    <mergeCell ref="B12:C13"/>
    <mergeCell ref="F12:H12"/>
    <mergeCell ref="I12:M12"/>
    <mergeCell ref="D2:H2"/>
    <mergeCell ref="D8:H8"/>
    <mergeCell ref="C1:H1"/>
    <mergeCell ref="D10:H10"/>
    <mergeCell ref="D3:H3"/>
    <mergeCell ref="D4:H4"/>
    <mergeCell ref="D5:H5"/>
    <mergeCell ref="D6:H6"/>
    <mergeCell ref="D7:H7"/>
    <mergeCell ref="D9:H9"/>
  </mergeCells>
  <pageMargins left="0.7" right="0.7" top="0.75" bottom="0.75" header="0.3" footer="0.3"/>
  <pageSetup paperSize="9" orientation="portrait" r:id="rId1"/>
  <ignoredErrors>
    <ignoredError sqref="H15:H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8"/>
  <sheetViews>
    <sheetView showGridLines="0" workbookViewId="0">
      <selection activeCell="P20" sqref="P20"/>
    </sheetView>
  </sheetViews>
  <sheetFormatPr defaultColWidth="9.140625" defaultRowHeight="14.25" x14ac:dyDescent="0.25"/>
  <cols>
    <col min="1" max="1" width="6" style="2" bestFit="1" customWidth="1"/>
    <col min="2" max="2" width="6" style="2" customWidth="1"/>
    <col min="3" max="3" width="41.42578125" style="2" customWidth="1"/>
    <col min="4" max="4" width="13.28515625" style="2" customWidth="1"/>
    <col min="5" max="5" width="12" style="2" customWidth="1"/>
    <col min="6" max="6" width="9.140625" style="2"/>
    <col min="7" max="7" width="10.140625" style="2" customWidth="1"/>
    <col min="8" max="13" width="9.140625" style="2"/>
    <col min="14" max="14" width="9.7109375" style="2" customWidth="1"/>
    <col min="15" max="17" width="9.140625" style="2"/>
    <col min="18" max="18" width="9.140625" style="2" customWidth="1"/>
    <col min="19" max="16384" width="9.140625" style="2"/>
  </cols>
  <sheetData>
    <row r="1" spans="1:18" x14ac:dyDescent="0.25">
      <c r="C1" s="53" t="s">
        <v>9</v>
      </c>
      <c r="D1" s="53"/>
      <c r="E1" s="53"/>
      <c r="F1" s="53"/>
      <c r="G1" s="53"/>
      <c r="H1" s="53"/>
      <c r="L1" s="43" t="s">
        <v>10</v>
      </c>
      <c r="M1" s="44"/>
      <c r="N1" s="44"/>
      <c r="O1" s="44"/>
      <c r="P1" s="44"/>
      <c r="Q1" s="44"/>
      <c r="R1" s="45"/>
    </row>
    <row r="2" spans="1:18" ht="24" customHeight="1" x14ac:dyDescent="0.25">
      <c r="C2" s="6" t="s">
        <v>11</v>
      </c>
      <c r="D2" s="52"/>
      <c r="E2" s="52"/>
      <c r="F2" s="52"/>
      <c r="G2" s="52"/>
      <c r="H2" s="52"/>
      <c r="L2" s="7" t="s">
        <v>12</v>
      </c>
      <c r="M2" s="7" t="s">
        <v>13</v>
      </c>
      <c r="N2" s="7" t="s">
        <v>14</v>
      </c>
      <c r="O2" s="7" t="s">
        <v>15</v>
      </c>
      <c r="P2" s="33" t="s">
        <v>16</v>
      </c>
      <c r="Q2" s="7" t="s">
        <v>17</v>
      </c>
      <c r="R2" s="31" t="s">
        <v>18</v>
      </c>
    </row>
    <row r="3" spans="1:18" x14ac:dyDescent="0.3">
      <c r="C3" s="6" t="s">
        <v>19</v>
      </c>
      <c r="D3" s="52"/>
      <c r="E3" s="52"/>
      <c r="F3" s="52"/>
      <c r="G3" s="52"/>
      <c r="H3" s="52"/>
      <c r="L3" s="3">
        <f>IF(G14="","",G14)</f>
        <v>45383</v>
      </c>
      <c r="M3" s="3">
        <f>H50</f>
        <v>45685</v>
      </c>
      <c r="N3" s="4">
        <f>E51</f>
        <v>203</v>
      </c>
      <c r="O3" s="4">
        <f>F51</f>
        <v>203</v>
      </c>
      <c r="P3" s="34" t="str">
        <f>IF(I14="","",WORKDAY(I14,Q3,Feriados!$A$2:$A$43))</f>
        <v/>
      </c>
      <c r="Q3" s="4">
        <f>SUMIF(K14:K50,"&lt;&gt;0")+SUMIFS(F14:F50,K14:K50,"")</f>
        <v>203</v>
      </c>
      <c r="R3" s="32">
        <f>SUMIFS(F14:F50,K14:K50,"")</f>
        <v>203</v>
      </c>
    </row>
    <row r="4" spans="1:18" ht="14.25" customHeight="1" x14ac:dyDescent="0.25">
      <c r="C4" s="6" t="s">
        <v>20</v>
      </c>
      <c r="D4" s="52"/>
      <c r="E4" s="52"/>
      <c r="F4" s="52"/>
      <c r="G4" s="52"/>
      <c r="H4" s="52"/>
    </row>
    <row r="5" spans="1:18" ht="14.25" customHeight="1" x14ac:dyDescent="0.25">
      <c r="C5" s="6" t="s">
        <v>21</v>
      </c>
      <c r="D5" s="52"/>
      <c r="E5" s="52"/>
      <c r="F5" s="52"/>
      <c r="G5" s="52"/>
      <c r="H5" s="52"/>
    </row>
    <row r="6" spans="1:18" ht="14.25" customHeight="1" x14ac:dyDescent="0.25">
      <c r="C6" s="6" t="s">
        <v>22</v>
      </c>
      <c r="D6" s="52"/>
      <c r="E6" s="52"/>
      <c r="F6" s="52"/>
      <c r="G6" s="52"/>
      <c r="H6" s="52"/>
    </row>
    <row r="7" spans="1:18" x14ac:dyDescent="0.25">
      <c r="C7" s="6" t="s">
        <v>23</v>
      </c>
      <c r="D7" s="52"/>
      <c r="E7" s="52"/>
      <c r="F7" s="52"/>
      <c r="G7" s="52"/>
      <c r="H7" s="52"/>
    </row>
    <row r="8" spans="1:18" x14ac:dyDescent="0.25">
      <c r="C8" s="6" t="s">
        <v>24</v>
      </c>
      <c r="D8" s="52"/>
      <c r="E8" s="52"/>
      <c r="F8" s="52"/>
      <c r="G8" s="52"/>
      <c r="H8" s="52"/>
    </row>
    <row r="9" spans="1:18" x14ac:dyDescent="0.25">
      <c r="C9" s="6" t="s">
        <v>25</v>
      </c>
      <c r="D9" s="55" t="s">
        <v>90</v>
      </c>
      <c r="E9" s="55"/>
      <c r="F9" s="55"/>
      <c r="G9" s="55"/>
      <c r="H9" s="55"/>
    </row>
    <row r="10" spans="1:18" x14ac:dyDescent="0.25">
      <c r="C10" s="35" t="s">
        <v>27</v>
      </c>
      <c r="D10" s="54">
        <f>COUNTIF(M14:M50,"Sim")/COUNTA(M14:M50)</f>
        <v>0</v>
      </c>
      <c r="E10" s="54"/>
      <c r="F10" s="54"/>
      <c r="G10" s="54"/>
      <c r="H10" s="54"/>
    </row>
    <row r="12" spans="1:18" ht="15" customHeight="1" x14ac:dyDescent="0.25">
      <c r="A12" s="46" t="s">
        <v>28</v>
      </c>
      <c r="B12" s="48" t="s">
        <v>29</v>
      </c>
      <c r="C12" s="49"/>
      <c r="D12" s="46" t="s">
        <v>30</v>
      </c>
      <c r="E12" s="46" t="s">
        <v>31</v>
      </c>
      <c r="F12" s="59" t="s">
        <v>32</v>
      </c>
      <c r="G12" s="60"/>
      <c r="H12" s="61"/>
      <c r="I12" s="73" t="s">
        <v>33</v>
      </c>
      <c r="J12" s="74"/>
      <c r="K12" s="74"/>
      <c r="L12" s="74"/>
      <c r="M12" s="75"/>
    </row>
    <row r="13" spans="1:18" s="1" customFormat="1" ht="26.25" thickBot="1" x14ac:dyDescent="0.3">
      <c r="A13" s="47"/>
      <c r="B13" s="50"/>
      <c r="C13" s="51"/>
      <c r="D13" s="47"/>
      <c r="E13" s="47"/>
      <c r="F13" s="62" t="s">
        <v>34</v>
      </c>
      <c r="G13" s="62" t="s">
        <v>35</v>
      </c>
      <c r="H13" s="63" t="s">
        <v>36</v>
      </c>
      <c r="I13" s="76" t="s">
        <v>35</v>
      </c>
      <c r="J13" s="76" t="s">
        <v>36</v>
      </c>
      <c r="K13" s="76" t="s">
        <v>34</v>
      </c>
      <c r="L13" s="77" t="s">
        <v>37</v>
      </c>
      <c r="M13" s="77" t="s">
        <v>38</v>
      </c>
      <c r="O13" s="2"/>
      <c r="P13" s="2"/>
    </row>
    <row r="14" spans="1:18" x14ac:dyDescent="0.25">
      <c r="A14" s="56" t="s">
        <v>39</v>
      </c>
      <c r="B14" s="20">
        <v>1</v>
      </c>
      <c r="C14" s="13" t="s">
        <v>40</v>
      </c>
      <c r="D14" s="14" t="s">
        <v>41</v>
      </c>
      <c r="E14" s="24">
        <v>15</v>
      </c>
      <c r="F14" s="64">
        <v>15</v>
      </c>
      <c r="G14" s="65">
        <v>45383</v>
      </c>
      <c r="H14" s="66">
        <f>IF(G14="","",WORKDAY(G14,F14,Feriados!$A$2:$A$23))</f>
        <v>45405</v>
      </c>
      <c r="I14" s="78"/>
      <c r="J14" s="79"/>
      <c r="K14" s="80" t="str">
        <f>IF(J14="","",NETWORKDAYS(I14,J14,Feriados!$A$2:$A$43)-1)</f>
        <v/>
      </c>
      <c r="L14" s="81" t="str">
        <f>IF(J14="","",IF(NETWORKDAYS(H14,J14,Feriados!$A$2:$A$43)&gt;0,NETWORKDAYS(H14,J14,Feriados!$A$2:$A$43)-1,NETWORKDAYS(H14,J14,Feriados!$A$2:$A$43)+1))</f>
        <v/>
      </c>
      <c r="M14" s="82" t="str">
        <f t="shared" ref="M14:M50" si="0">IF(J14="","Não","Sim")</f>
        <v>Não</v>
      </c>
    </row>
    <row r="15" spans="1:18" x14ac:dyDescent="0.25">
      <c r="A15" s="57"/>
      <c r="B15" s="21">
        <f>B14+1</f>
        <v>2</v>
      </c>
      <c r="C15" s="9" t="s">
        <v>42</v>
      </c>
      <c r="D15" s="5" t="s">
        <v>43</v>
      </c>
      <c r="E15" s="25">
        <v>2</v>
      </c>
      <c r="F15" s="67">
        <v>2</v>
      </c>
      <c r="G15" s="68">
        <f>IF(H14="","",H14)</f>
        <v>45405</v>
      </c>
      <c r="H15" s="68">
        <f>IF(G15="","",WORKDAY(G15,F15,Feriados!$A$2:$A$43))</f>
        <v>45407</v>
      </c>
      <c r="I15" s="83" t="str">
        <f>IF(J14="","",J14)</f>
        <v/>
      </c>
      <c r="J15" s="83"/>
      <c r="K15" s="81" t="str">
        <f>IF(J15="","",NETWORKDAYS(I15,J15,Feriados!$A$2:$A$43)-1)</f>
        <v/>
      </c>
      <c r="L15" s="81" t="str">
        <f>IF(J15="","",IF(NETWORKDAYS(H15,J15,Feriados!$A$2:$A$43)&gt;0,NETWORKDAYS(H15,J15,Feriados!$A$2:$A$43)-1,NETWORKDAYS(H15,J15,Feriados!$A$2:$A$43)+1))</f>
        <v/>
      </c>
      <c r="M15" s="83" t="str">
        <f t="shared" si="0"/>
        <v>Não</v>
      </c>
    </row>
    <row r="16" spans="1:18" x14ac:dyDescent="0.25">
      <c r="A16" s="57"/>
      <c r="B16" s="21">
        <f>B15+1</f>
        <v>3</v>
      </c>
      <c r="C16" s="9" t="s">
        <v>44</v>
      </c>
      <c r="D16" s="5" t="s">
        <v>41</v>
      </c>
      <c r="E16" s="25">
        <v>15</v>
      </c>
      <c r="F16" s="67">
        <v>15</v>
      </c>
      <c r="G16" s="68">
        <f t="shared" ref="G16:G50" si="1">IF(H15="","",H15)</f>
        <v>45407</v>
      </c>
      <c r="H16" s="68">
        <f>IF(G16="","",WORKDAY(G16,F16,Feriados!$A$2:$A$43))</f>
        <v>45429</v>
      </c>
      <c r="I16" s="83" t="str">
        <f t="shared" ref="I16:I50" si="2">IF(J15="","",J15)</f>
        <v/>
      </c>
      <c r="J16" s="83"/>
      <c r="K16" s="81" t="str">
        <f>IF(J16="","",NETWORKDAYS(I16,J16,Feriados!$A$2:$A$43))</f>
        <v/>
      </c>
      <c r="L16" s="81" t="str">
        <f>IF(J16="","",IF(NETWORKDAYS(H16,J16,Feriados!$A$2:$A$43)&gt;0,NETWORKDAYS(H16,J16,Feriados!$A$2:$A$43)-1,NETWORKDAYS(H16,J16,Feriados!$A$2:$A$43)+1))</f>
        <v/>
      </c>
      <c r="M16" s="83" t="str">
        <f t="shared" si="0"/>
        <v>Não</v>
      </c>
    </row>
    <row r="17" spans="1:13" x14ac:dyDescent="0.25">
      <c r="A17" s="57"/>
      <c r="B17" s="21">
        <f t="shared" ref="B17:B20" si="3">B16+1</f>
        <v>4</v>
      </c>
      <c r="C17" s="9" t="s">
        <v>45</v>
      </c>
      <c r="D17" s="5" t="s">
        <v>41</v>
      </c>
      <c r="E17" s="25">
        <v>15</v>
      </c>
      <c r="F17" s="67">
        <v>15</v>
      </c>
      <c r="G17" s="68">
        <f t="shared" si="1"/>
        <v>45429</v>
      </c>
      <c r="H17" s="68">
        <f>IF(G17="","",WORKDAY(G17,F17,Feriados!$A$2:$A$43))</f>
        <v>45456</v>
      </c>
      <c r="I17" s="83" t="str">
        <f t="shared" si="2"/>
        <v/>
      </c>
      <c r="J17" s="83"/>
      <c r="K17" s="81" t="str">
        <f>IF(J17="","",NETWORKDAYS(I17,J17,Feriados!$A$2:$A$43))</f>
        <v/>
      </c>
      <c r="L17" s="81" t="str">
        <f>IF(J17="","",IF(NETWORKDAYS(H17,J17,Feriados!$A$2:$A$43)&gt;0,NETWORKDAYS(H17,J17,Feriados!$A$2:$A$43)-1,NETWORKDAYS(H17,J17,Feriados!$A$2:$A$43)+1))</f>
        <v/>
      </c>
      <c r="M17" s="83" t="str">
        <f t="shared" si="0"/>
        <v>Não</v>
      </c>
    </row>
    <row r="18" spans="1:13" x14ac:dyDescent="0.25">
      <c r="A18" s="57"/>
      <c r="B18" s="21">
        <f t="shared" si="3"/>
        <v>5</v>
      </c>
      <c r="C18" s="9" t="s">
        <v>46</v>
      </c>
      <c r="D18" s="5" t="s">
        <v>47</v>
      </c>
      <c r="E18" s="25">
        <v>2</v>
      </c>
      <c r="F18" s="67">
        <v>2</v>
      </c>
      <c r="G18" s="68">
        <f t="shared" si="1"/>
        <v>45456</v>
      </c>
      <c r="H18" s="68">
        <f>IF(G18="","",WORKDAY(G18,F18,Feriados!$A$2:$A$43))</f>
        <v>45460</v>
      </c>
      <c r="I18" s="83" t="str">
        <f t="shared" si="2"/>
        <v/>
      </c>
      <c r="J18" s="83"/>
      <c r="K18" s="81" t="str">
        <f>IF(J18="","",NETWORKDAYS(I18,J18,Feriados!$A$2:$A$43))</f>
        <v/>
      </c>
      <c r="L18" s="81" t="str">
        <f>IF(J18="","",IF(NETWORKDAYS(H18,J18,Feriados!$A$2:$A$43)&gt;0,NETWORKDAYS(H18,J18,Feriados!$A$2:$A$43)-1,NETWORKDAYS(H18,J18,Feriados!$A$2:$A$43)+1))</f>
        <v/>
      </c>
      <c r="M18" s="83" t="str">
        <f t="shared" si="0"/>
        <v>Não</v>
      </c>
    </row>
    <row r="19" spans="1:13" x14ac:dyDescent="0.25">
      <c r="A19" s="57"/>
      <c r="B19" s="21">
        <f t="shared" si="3"/>
        <v>6</v>
      </c>
      <c r="C19" s="9" t="s">
        <v>48</v>
      </c>
      <c r="D19" s="5" t="s">
        <v>49</v>
      </c>
      <c r="E19" s="25">
        <v>10</v>
      </c>
      <c r="F19" s="67">
        <v>10</v>
      </c>
      <c r="G19" s="68">
        <f t="shared" si="1"/>
        <v>45460</v>
      </c>
      <c r="H19" s="68">
        <f>IF(G19="","",WORKDAY(G19,F19,Feriados!$A$2:$A$43))</f>
        <v>45474</v>
      </c>
      <c r="I19" s="83" t="str">
        <f t="shared" si="2"/>
        <v/>
      </c>
      <c r="J19" s="83"/>
      <c r="K19" s="81" t="str">
        <f>IF(J19="","",NETWORKDAYS(I19,J19,Feriados!$A$2:$A$43))</f>
        <v/>
      </c>
      <c r="L19" s="81" t="str">
        <f>IF(J19="","",IF(NETWORKDAYS(H19,J19,Feriados!$A$2:$A$43)&gt;0,NETWORKDAYS(H19,J19,Feriados!$A$2:$A$43)-1,NETWORKDAYS(H19,J19,Feriados!$A$2:$A$43)+1))</f>
        <v/>
      </c>
      <c r="M19" s="83" t="str">
        <f t="shared" si="0"/>
        <v>Não</v>
      </c>
    </row>
    <row r="20" spans="1:13" x14ac:dyDescent="0.25">
      <c r="A20" s="57"/>
      <c r="B20" s="21">
        <f t="shared" si="3"/>
        <v>7</v>
      </c>
      <c r="C20" s="9" t="s">
        <v>50</v>
      </c>
      <c r="D20" s="5" t="s">
        <v>49</v>
      </c>
      <c r="E20" s="25">
        <v>2</v>
      </c>
      <c r="F20" s="67">
        <v>2</v>
      </c>
      <c r="G20" s="68">
        <f t="shared" si="1"/>
        <v>45474</v>
      </c>
      <c r="H20" s="68">
        <f>IF(G20="","",WORKDAY(G20,F20,Feriados!$A$2:$A$43))</f>
        <v>45476</v>
      </c>
      <c r="I20" s="83" t="str">
        <f t="shared" si="2"/>
        <v/>
      </c>
      <c r="J20" s="83"/>
      <c r="K20" s="81" t="str">
        <f>IF(J20="","",NETWORKDAYS(I20,J20,Feriados!$A$2:$A$43))</f>
        <v/>
      </c>
      <c r="L20" s="81" t="str">
        <f>IF(J20="","",IF(NETWORKDAYS(H20,J20,Feriados!$A$2:$A$43)&gt;0,NETWORKDAYS(H20,J20,Feriados!$A$2:$A$43)-1,NETWORKDAYS(H20,J20,Feriados!$A$2:$A$43)+1))</f>
        <v/>
      </c>
      <c r="M20" s="83" t="str">
        <f t="shared" si="0"/>
        <v>Não</v>
      </c>
    </row>
    <row r="21" spans="1:13" ht="15" thickBot="1" x14ac:dyDescent="0.3">
      <c r="A21" s="58"/>
      <c r="B21" s="22">
        <f>B20+1</f>
        <v>8</v>
      </c>
      <c r="C21" s="15" t="s">
        <v>51</v>
      </c>
      <c r="D21" s="16" t="s">
        <v>41</v>
      </c>
      <c r="E21" s="26">
        <v>10</v>
      </c>
      <c r="F21" s="69">
        <v>10</v>
      </c>
      <c r="G21" s="70">
        <f t="shared" si="1"/>
        <v>45476</v>
      </c>
      <c r="H21" s="70">
        <f>IF(G21="","",WORKDAY(G21,F21,Feriados!$A$2:$A$43))</f>
        <v>45490</v>
      </c>
      <c r="I21" s="84" t="str">
        <f t="shared" si="2"/>
        <v/>
      </c>
      <c r="J21" s="84"/>
      <c r="K21" s="85" t="str">
        <f>IF(J21="","",NETWORKDAYS(I21,J21,Feriados!$A$2:$A$43))</f>
        <v/>
      </c>
      <c r="L21" s="85" t="str">
        <f>IF(J21="","",IF(NETWORKDAYS(H21,J21,Feriados!$A$2:$A$43)&gt;0,NETWORKDAYS(H21,J21,Feriados!$A$2:$A$43)-1,NETWORKDAYS(H21,J21,Feriados!$A$2:$A$43)+1))</f>
        <v/>
      </c>
      <c r="M21" s="84" t="str">
        <f t="shared" si="0"/>
        <v>Não</v>
      </c>
    </row>
    <row r="22" spans="1:13" ht="14.25" customHeight="1" x14ac:dyDescent="0.25">
      <c r="A22" s="56" t="s">
        <v>91</v>
      </c>
      <c r="B22" s="20">
        <f t="shared" ref="B22:B50" si="4">B21+1</f>
        <v>9</v>
      </c>
      <c r="C22" s="11" t="s">
        <v>53</v>
      </c>
      <c r="D22" s="12" t="s">
        <v>49</v>
      </c>
      <c r="E22" s="27">
        <v>10</v>
      </c>
      <c r="F22" s="71">
        <v>10</v>
      </c>
      <c r="G22" s="66">
        <f t="shared" si="1"/>
        <v>45490</v>
      </c>
      <c r="H22" s="66">
        <f>IF(G22="","",WORKDAY(G22,F22,Feriados!$A$2:$A$43))</f>
        <v>45504</v>
      </c>
      <c r="I22" s="82" t="str">
        <f t="shared" si="2"/>
        <v/>
      </c>
      <c r="J22" s="82"/>
      <c r="K22" s="81" t="str">
        <f>IF(J22="","",NETWORKDAYS(I22,J22,Feriados!$A$2:$A$43))</f>
        <v/>
      </c>
      <c r="L22" s="81" t="str">
        <f>IF(J22="","",IF(NETWORKDAYS(H22,J22,Feriados!$A$2:$A$43)&gt;0,NETWORKDAYS(H22,J22,Feriados!$A$2:$A$43)-1,NETWORKDAYS(H22,J22,Feriados!$A$2:$A$43)+1))</f>
        <v/>
      </c>
      <c r="M22" s="82" t="str">
        <f t="shared" si="0"/>
        <v>Não</v>
      </c>
    </row>
    <row r="23" spans="1:13" x14ac:dyDescent="0.25">
      <c r="A23" s="57"/>
      <c r="B23" s="21">
        <f t="shared" si="4"/>
        <v>10</v>
      </c>
      <c r="C23" s="9" t="s">
        <v>54</v>
      </c>
      <c r="D23" s="5" t="s">
        <v>49</v>
      </c>
      <c r="E23" s="25">
        <v>2</v>
      </c>
      <c r="F23" s="67">
        <v>2</v>
      </c>
      <c r="G23" s="68">
        <f t="shared" si="1"/>
        <v>45504</v>
      </c>
      <c r="H23" s="68">
        <f>IF(G23="","",WORKDAY(G23,F23,Feriados!$A$2:$A$43))</f>
        <v>45506</v>
      </c>
      <c r="I23" s="83" t="str">
        <f t="shared" si="2"/>
        <v/>
      </c>
      <c r="J23" s="83"/>
      <c r="K23" s="81" t="str">
        <f>IF(J23="","",NETWORKDAYS(I23,J23,Feriados!$A$2:$A$43))</f>
        <v/>
      </c>
      <c r="L23" s="81" t="str">
        <f>IF(J23="","",IF(NETWORKDAYS(H23,J23,Feriados!$A$2:$A$43)&gt;0,NETWORKDAYS(H23,J23,Feriados!$A$2:$A$43)-1,NETWORKDAYS(H23,J23,Feriados!$A$2:$A$43)+1))</f>
        <v/>
      </c>
      <c r="M23" s="83" t="str">
        <f t="shared" si="0"/>
        <v>Não</v>
      </c>
    </row>
    <row r="24" spans="1:13" x14ac:dyDescent="0.25">
      <c r="A24" s="57"/>
      <c r="B24" s="21">
        <f t="shared" si="4"/>
        <v>11</v>
      </c>
      <c r="C24" s="9" t="s">
        <v>55</v>
      </c>
      <c r="D24" s="5" t="s">
        <v>43</v>
      </c>
      <c r="E24" s="25">
        <v>2</v>
      </c>
      <c r="F24" s="67">
        <v>2</v>
      </c>
      <c r="G24" s="68">
        <f t="shared" si="1"/>
        <v>45506</v>
      </c>
      <c r="H24" s="68">
        <f>IF(G24="","",WORKDAY(G24,F24,Feriados!$A$2:$A$43))</f>
        <v>45510</v>
      </c>
      <c r="I24" s="83" t="str">
        <f t="shared" si="2"/>
        <v/>
      </c>
      <c r="J24" s="83"/>
      <c r="K24" s="81" t="str">
        <f>IF(J24="","",NETWORKDAYS(I24,J24,Feriados!$A$2:$A$43))</f>
        <v/>
      </c>
      <c r="L24" s="81" t="str">
        <f>IF(J24="","",IF(NETWORKDAYS(H24,J24,Feriados!$A$2:$A$43)&gt;0,NETWORKDAYS(H24,J24,Feriados!$A$2:$A$43)-1,NETWORKDAYS(H24,J24,Feriados!$A$2:$A$43)+1))</f>
        <v/>
      </c>
      <c r="M24" s="83" t="str">
        <f t="shared" si="0"/>
        <v>Não</v>
      </c>
    </row>
    <row r="25" spans="1:13" x14ac:dyDescent="0.25">
      <c r="A25" s="57"/>
      <c r="B25" s="21">
        <f t="shared" si="4"/>
        <v>12</v>
      </c>
      <c r="C25" s="9" t="s">
        <v>92</v>
      </c>
      <c r="D25" s="5" t="s">
        <v>93</v>
      </c>
      <c r="E25" s="25">
        <v>20</v>
      </c>
      <c r="F25" s="67">
        <v>20</v>
      </c>
      <c r="G25" s="68">
        <f t="shared" si="1"/>
        <v>45510</v>
      </c>
      <c r="H25" s="68">
        <f>IF(G25="","",WORKDAY(G25,F25,Feriados!$A$2:$A$43))</f>
        <v>45538</v>
      </c>
      <c r="I25" s="83" t="str">
        <f t="shared" si="2"/>
        <v/>
      </c>
      <c r="J25" s="83"/>
      <c r="K25" s="81" t="str">
        <f>IF(J25="","",NETWORKDAYS(I25,J25,Feriados!$A$2:$A$43))</f>
        <v/>
      </c>
      <c r="L25" s="81" t="str">
        <f>IF(J25="","",IF(NETWORKDAYS(H25,J25,Feriados!$A$2:$A$43)&gt;0,NETWORKDAYS(H25,J25,Feriados!$A$2:$A$43)-1,NETWORKDAYS(H25,J25,Feriados!$A$2:$A$43)+1))</f>
        <v/>
      </c>
      <c r="M25" s="83" t="str">
        <f t="shared" si="0"/>
        <v>Não</v>
      </c>
    </row>
    <row r="26" spans="1:13" x14ac:dyDescent="0.25">
      <c r="A26" s="57"/>
      <c r="B26" s="21">
        <f t="shared" si="4"/>
        <v>13</v>
      </c>
      <c r="C26" s="10" t="s">
        <v>94</v>
      </c>
      <c r="D26" s="5" t="s">
        <v>49</v>
      </c>
      <c r="E26" s="25">
        <v>5</v>
      </c>
      <c r="F26" s="67">
        <v>5</v>
      </c>
      <c r="G26" s="68">
        <f t="shared" si="1"/>
        <v>45538</v>
      </c>
      <c r="H26" s="68">
        <f>IF(G26="","",WORKDAY(G26,F26,Feriados!$A$2:$A$43))</f>
        <v>45545</v>
      </c>
      <c r="I26" s="83" t="str">
        <f t="shared" si="2"/>
        <v/>
      </c>
      <c r="J26" s="83"/>
      <c r="K26" s="81" t="str">
        <f>IF(J26="","",NETWORKDAYS(I26,J26,Feriados!$A$2:$A$43))</f>
        <v/>
      </c>
      <c r="L26" s="81" t="str">
        <f>IF(J26="","",IF(NETWORKDAYS(H26,J26,Feriados!$A$2:$A$43)&gt;0,NETWORKDAYS(H26,J26,Feriados!$A$2:$A$43)-1,NETWORKDAYS(H26,J26,Feriados!$A$2:$A$43)+1))</f>
        <v/>
      </c>
      <c r="M26" s="83" t="str">
        <f t="shared" si="0"/>
        <v>Não</v>
      </c>
    </row>
    <row r="27" spans="1:13" x14ac:dyDescent="0.25">
      <c r="A27" s="57"/>
      <c r="B27" s="21">
        <f t="shared" si="4"/>
        <v>14</v>
      </c>
      <c r="C27" s="10" t="s">
        <v>51</v>
      </c>
      <c r="D27" s="5" t="s">
        <v>41</v>
      </c>
      <c r="E27" s="25">
        <v>10</v>
      </c>
      <c r="F27" s="67">
        <v>10</v>
      </c>
      <c r="G27" s="68">
        <f t="shared" si="1"/>
        <v>45545</v>
      </c>
      <c r="H27" s="68">
        <f>IF(G27="","",WORKDAY(G27,F27,Feriados!$A$2:$A$43))</f>
        <v>45559</v>
      </c>
      <c r="I27" s="83" t="str">
        <f t="shared" si="2"/>
        <v/>
      </c>
      <c r="J27" s="83"/>
      <c r="K27" s="81" t="str">
        <f>IF(J27="","",NETWORKDAYS(I27,J27,Feriados!$A$2:$A$43))</f>
        <v/>
      </c>
      <c r="L27" s="81" t="str">
        <f>IF(J27="","",IF(NETWORKDAYS(H27,J27,Feriados!$A$2:$A$43)&gt;0,NETWORKDAYS(H27,J27,Feriados!$A$2:$A$43)-1,NETWORKDAYS(H27,J27,Feriados!$A$2:$A$43)+1))</f>
        <v/>
      </c>
      <c r="M27" s="83" t="str">
        <f t="shared" si="0"/>
        <v>Não</v>
      </c>
    </row>
    <row r="28" spans="1:13" ht="14.25" customHeight="1" x14ac:dyDescent="0.25">
      <c r="A28" s="57"/>
      <c r="B28" s="21">
        <f t="shared" si="4"/>
        <v>15</v>
      </c>
      <c r="C28" s="10" t="s">
        <v>95</v>
      </c>
      <c r="D28" s="5" t="s">
        <v>49</v>
      </c>
      <c r="E28" s="25">
        <v>3</v>
      </c>
      <c r="F28" s="67">
        <v>3</v>
      </c>
      <c r="G28" s="68">
        <f t="shared" si="1"/>
        <v>45559</v>
      </c>
      <c r="H28" s="68">
        <f>IF(G28="","",WORKDAY(G28,F28,Feriados!$A$2:$A$43))</f>
        <v>45562</v>
      </c>
      <c r="I28" s="83" t="str">
        <f t="shared" si="2"/>
        <v/>
      </c>
      <c r="J28" s="83"/>
      <c r="K28" s="81" t="str">
        <f>IF(J28="","",NETWORKDAYS(I28,J28,Feriados!$A$2:$A$43))</f>
        <v/>
      </c>
      <c r="L28" s="81" t="str">
        <f>IF(J28="","",IF(NETWORKDAYS(H28,J28,Feriados!$A$2:$A$43)&gt;0,NETWORKDAYS(H28,J28,Feriados!$A$2:$A$43)-1,NETWORKDAYS(H28,J28,Feriados!$A$2:$A$43)+1))</f>
        <v/>
      </c>
      <c r="M28" s="83" t="str">
        <f t="shared" si="0"/>
        <v>Não</v>
      </c>
    </row>
    <row r="29" spans="1:13" x14ac:dyDescent="0.25">
      <c r="A29" s="57"/>
      <c r="B29" s="21">
        <f t="shared" si="4"/>
        <v>16</v>
      </c>
      <c r="C29" s="10" t="s">
        <v>56</v>
      </c>
      <c r="D29" s="5" t="s">
        <v>57</v>
      </c>
      <c r="E29" s="25">
        <v>5</v>
      </c>
      <c r="F29" s="67">
        <v>5</v>
      </c>
      <c r="G29" s="68">
        <f t="shared" si="1"/>
        <v>45562</v>
      </c>
      <c r="H29" s="68">
        <f>IF(G29="","",WORKDAY(G29,F29,Feriados!$A$2:$A$43))</f>
        <v>45569</v>
      </c>
      <c r="I29" s="83" t="str">
        <f t="shared" si="2"/>
        <v/>
      </c>
      <c r="J29" s="83"/>
      <c r="K29" s="81" t="str">
        <f>IF(J29="","",NETWORKDAYS(I29,J29,Feriados!$A$2:$A$43))</f>
        <v/>
      </c>
      <c r="L29" s="81" t="str">
        <f>IF(J29="","",IF(NETWORKDAYS(H29,J29,Feriados!$A$2:$A$43)&gt;0,NETWORKDAYS(H29,J29,Feriados!$A$2:$A$43)-1,NETWORKDAYS(H29,J29,Feriados!$A$2:$A$43)+1))</f>
        <v/>
      </c>
      <c r="M29" s="83" t="str">
        <f t="shared" si="0"/>
        <v>Não</v>
      </c>
    </row>
    <row r="30" spans="1:13" ht="28.5" x14ac:dyDescent="0.25">
      <c r="A30" s="57"/>
      <c r="B30" s="21">
        <f t="shared" si="4"/>
        <v>17</v>
      </c>
      <c r="C30" s="23" t="s">
        <v>51</v>
      </c>
      <c r="D30" s="17" t="s">
        <v>58</v>
      </c>
      <c r="E30" s="28">
        <v>5</v>
      </c>
      <c r="F30" s="72">
        <v>5</v>
      </c>
      <c r="G30" s="68">
        <f t="shared" si="1"/>
        <v>45569</v>
      </c>
      <c r="H30" s="68">
        <f>IF(G30="","",WORKDAY(G30,F30,Feriados!$A$2:$A$43))</f>
        <v>45576</v>
      </c>
      <c r="I30" s="83" t="str">
        <f t="shared" si="2"/>
        <v/>
      </c>
      <c r="J30" s="83"/>
      <c r="K30" s="81" t="str">
        <f>IF(J30="","",NETWORKDAYS(I30,J30,Feriados!$A$2:$A$43))</f>
        <v/>
      </c>
      <c r="L30" s="81" t="str">
        <f>IF(J30="","",IF(NETWORKDAYS(H30,J30,Feriados!$A$2:$A$43)&gt;0,NETWORKDAYS(H30,J30,Feriados!$A$2:$A$43)-1,NETWORKDAYS(H30,J30,Feriados!$A$2:$A$43)+1))</f>
        <v/>
      </c>
      <c r="M30" s="83" t="str">
        <f t="shared" si="0"/>
        <v>Não</v>
      </c>
    </row>
    <row r="31" spans="1:13" ht="15" thickBot="1" x14ac:dyDescent="0.3">
      <c r="A31" s="58"/>
      <c r="B31" s="22">
        <f>B30+1</f>
        <v>18</v>
      </c>
      <c r="C31" s="18" t="s">
        <v>55</v>
      </c>
      <c r="D31" s="16" t="s">
        <v>43</v>
      </c>
      <c r="E31" s="26">
        <v>2</v>
      </c>
      <c r="F31" s="69">
        <v>2</v>
      </c>
      <c r="G31" s="70">
        <f t="shared" si="1"/>
        <v>45576</v>
      </c>
      <c r="H31" s="70">
        <f>IF(G31="","",WORKDAY(G31,F31,Feriados!$A$2:$A$43))</f>
        <v>45580</v>
      </c>
      <c r="I31" s="84" t="str">
        <f t="shared" si="2"/>
        <v/>
      </c>
      <c r="J31" s="84"/>
      <c r="K31" s="85" t="str">
        <f>IF(J31="","",NETWORKDAYS(I31,J31,Feriados!$A$2:$A$43))</f>
        <v/>
      </c>
      <c r="L31" s="85" t="str">
        <f>IF(J31="","",IF(NETWORKDAYS(H31,J31,Feriados!$A$2:$A$43)&gt;0,NETWORKDAYS(H31,J31,Feriados!$A$2:$A$43)-1,NETWORKDAYS(H31,J31,Feriados!$A$2:$A$43)+1))</f>
        <v/>
      </c>
      <c r="M31" s="84" t="str">
        <f t="shared" si="0"/>
        <v>Não</v>
      </c>
    </row>
    <row r="32" spans="1:13" ht="28.5" x14ac:dyDescent="0.25">
      <c r="A32" s="56" t="s">
        <v>59</v>
      </c>
      <c r="B32" s="20">
        <f t="shared" si="4"/>
        <v>19</v>
      </c>
      <c r="C32" s="19" t="s">
        <v>60</v>
      </c>
      <c r="D32" s="14" t="s">
        <v>49</v>
      </c>
      <c r="E32" s="24">
        <v>2</v>
      </c>
      <c r="F32" s="64">
        <v>2</v>
      </c>
      <c r="G32" s="66">
        <f t="shared" si="1"/>
        <v>45580</v>
      </c>
      <c r="H32" s="66">
        <f>IF(G32="","",WORKDAY(G32,F32,Feriados!$A$2:$A$43))</f>
        <v>45582</v>
      </c>
      <c r="I32" s="82" t="str">
        <f t="shared" si="2"/>
        <v/>
      </c>
      <c r="J32" s="82"/>
      <c r="K32" s="81" t="str">
        <f>IF(J32="","",NETWORKDAYS(I32,J32,Feriados!$A$2:$A$43))</f>
        <v/>
      </c>
      <c r="L32" s="81" t="str">
        <f>IF(J32="","",IF(NETWORKDAYS(H32,J32,Feriados!$A$2:$A$43)&gt;0,NETWORKDAYS(H32,J32,Feriados!$A$2:$A$43)-1,NETWORKDAYS(H32,J32,Feriados!$A$2:$A$43)+1))</f>
        <v/>
      </c>
      <c r="M32" s="82" t="str">
        <f t="shared" si="0"/>
        <v>Não</v>
      </c>
    </row>
    <row r="33" spans="1:13" ht="57" x14ac:dyDescent="0.25">
      <c r="A33" s="57"/>
      <c r="B33" s="21">
        <f t="shared" si="4"/>
        <v>20</v>
      </c>
      <c r="C33" s="10" t="s">
        <v>61</v>
      </c>
      <c r="D33" s="5" t="s">
        <v>62</v>
      </c>
      <c r="E33" s="25">
        <v>10</v>
      </c>
      <c r="F33" s="67">
        <v>10</v>
      </c>
      <c r="G33" s="68">
        <f t="shared" si="1"/>
        <v>45582</v>
      </c>
      <c r="H33" s="68">
        <f>IF(G33="","",WORKDAY(G33,F33,Feriados!$A$2:$A$43))</f>
        <v>45597</v>
      </c>
      <c r="I33" s="83" t="str">
        <f t="shared" si="2"/>
        <v/>
      </c>
      <c r="J33" s="83"/>
      <c r="K33" s="81" t="str">
        <f>IF(J33="","",NETWORKDAYS(I33,J33,Feriados!$A$2:$A$43))</f>
        <v/>
      </c>
      <c r="L33" s="81" t="str">
        <f>IF(J33="","",IF(NETWORKDAYS(H33,J33,Feriados!$A$2:$A$43)&gt;0,NETWORKDAYS(H33,J33,Feriados!$A$2:$A$43)-1,NETWORKDAYS(H33,J33,Feriados!$A$2:$A$43)+1))</f>
        <v/>
      </c>
      <c r="M33" s="83" t="str">
        <f t="shared" si="0"/>
        <v>Não</v>
      </c>
    </row>
    <row r="34" spans="1:13" x14ac:dyDescent="0.25">
      <c r="A34" s="57"/>
      <c r="B34" s="21">
        <f t="shared" si="4"/>
        <v>21</v>
      </c>
      <c r="C34" s="10" t="s">
        <v>63</v>
      </c>
      <c r="D34" s="5" t="s">
        <v>49</v>
      </c>
      <c r="E34" s="25">
        <v>1</v>
      </c>
      <c r="F34" s="67">
        <v>1</v>
      </c>
      <c r="G34" s="68">
        <f t="shared" si="1"/>
        <v>45597</v>
      </c>
      <c r="H34" s="68">
        <f>IF(G34="","",WORKDAY(G34,F34,Feriados!$A$2:$A$43))</f>
        <v>45600</v>
      </c>
      <c r="I34" s="83" t="str">
        <f t="shared" si="2"/>
        <v/>
      </c>
      <c r="J34" s="83"/>
      <c r="K34" s="81" t="str">
        <f>IF(J34="","",NETWORKDAYS(I34,J34,Feriados!$A$2:$A$43))</f>
        <v/>
      </c>
      <c r="L34" s="81" t="str">
        <f>IF(J34="","",IF(NETWORKDAYS(H34,J34,Feriados!$A$2:$A$43)&gt;0,NETWORKDAYS(H34,J34,Feriados!$A$2:$A$43)-1,NETWORKDAYS(H34,J34,Feriados!$A$2:$A$43)+1))</f>
        <v/>
      </c>
      <c r="M34" s="83" t="str">
        <f t="shared" si="0"/>
        <v>Não</v>
      </c>
    </row>
    <row r="35" spans="1:13" x14ac:dyDescent="0.25">
      <c r="A35" s="57"/>
      <c r="B35" s="21">
        <f t="shared" si="4"/>
        <v>22</v>
      </c>
      <c r="C35" s="10" t="s">
        <v>64</v>
      </c>
      <c r="D35" s="5" t="s">
        <v>65</v>
      </c>
      <c r="E35" s="25">
        <v>1</v>
      </c>
      <c r="F35" s="67">
        <v>1</v>
      </c>
      <c r="G35" s="68">
        <f t="shared" si="1"/>
        <v>45600</v>
      </c>
      <c r="H35" s="68">
        <f>IF(G35="","",WORKDAY(G35,F35,Feriados!$A$2:$A$43))</f>
        <v>45601</v>
      </c>
      <c r="I35" s="83" t="str">
        <f t="shared" si="2"/>
        <v/>
      </c>
      <c r="J35" s="83"/>
      <c r="K35" s="81" t="str">
        <f>IF(J35="","",NETWORKDAYS(I35,J35,Feriados!$A$2:$A$43))</f>
        <v/>
      </c>
      <c r="L35" s="81" t="str">
        <f>IF(J35="","",IF(NETWORKDAYS(H35,J35,Feriados!$A$2:$A$43)&gt;0,NETWORKDAYS(H35,J35,Feriados!$A$2:$A$43)-1,NETWORKDAYS(H35,J35,Feriados!$A$2:$A$43)+1))</f>
        <v/>
      </c>
      <c r="M35" s="83" t="str">
        <f t="shared" si="0"/>
        <v>Não</v>
      </c>
    </row>
    <row r="36" spans="1:13" ht="14.25" customHeight="1" x14ac:dyDescent="0.25">
      <c r="A36" s="57"/>
      <c r="B36" s="21">
        <f t="shared" si="4"/>
        <v>23</v>
      </c>
      <c r="C36" s="10" t="s">
        <v>66</v>
      </c>
      <c r="D36" s="5" t="s">
        <v>49</v>
      </c>
      <c r="E36" s="25">
        <v>8</v>
      </c>
      <c r="F36" s="67">
        <v>8</v>
      </c>
      <c r="G36" s="68">
        <f t="shared" si="1"/>
        <v>45601</v>
      </c>
      <c r="H36" s="68">
        <f>IF(G36="","",WORKDAY(G36,F36,Feriados!$A$2:$A$43))</f>
        <v>45614</v>
      </c>
      <c r="I36" s="83" t="str">
        <f t="shared" si="2"/>
        <v/>
      </c>
      <c r="J36" s="83"/>
      <c r="K36" s="81" t="str">
        <f>IF(J36="","",NETWORKDAYS(I36,J36,Feriados!$A$2:$A$43))</f>
        <v/>
      </c>
      <c r="L36" s="81" t="str">
        <f>IF(J36="","",IF(NETWORKDAYS(H36,J36,Feriados!$A$2:$A$43)&gt;0,NETWORKDAYS(H36,J36,Feriados!$A$2:$A$43)-1,NETWORKDAYS(H36,J36,Feriados!$A$2:$A$43)+1))</f>
        <v/>
      </c>
      <c r="M36" s="83" t="str">
        <f t="shared" si="0"/>
        <v>Não</v>
      </c>
    </row>
    <row r="37" spans="1:13" ht="42.75" x14ac:dyDescent="0.25">
      <c r="A37" s="57"/>
      <c r="B37" s="21">
        <f t="shared" si="4"/>
        <v>24</v>
      </c>
      <c r="C37" s="10" t="s">
        <v>67</v>
      </c>
      <c r="D37" s="5" t="s">
        <v>49</v>
      </c>
      <c r="E37" s="25">
        <v>1</v>
      </c>
      <c r="F37" s="67">
        <v>1</v>
      </c>
      <c r="G37" s="68">
        <f t="shared" si="1"/>
        <v>45614</v>
      </c>
      <c r="H37" s="68">
        <f>IF(G37="","",WORKDAY(G37,F37,Feriados!$A$2:$A$43))</f>
        <v>45615</v>
      </c>
      <c r="I37" s="83" t="str">
        <f t="shared" si="2"/>
        <v/>
      </c>
      <c r="J37" s="83"/>
      <c r="K37" s="81" t="str">
        <f>IF(J37="","",NETWORKDAYS(I37,J37,Feriados!$A$2:$A$43))</f>
        <v/>
      </c>
      <c r="L37" s="81" t="str">
        <f>IF(J37="","",IF(NETWORKDAYS(H37,J37,Feriados!$A$2:$A$43)&gt;0,NETWORKDAYS(H37,J37,Feriados!$A$2:$A$43)-1,NETWORKDAYS(H37,J37,Feriados!$A$2:$A$43)+1))</f>
        <v/>
      </c>
      <c r="M37" s="83" t="str">
        <f t="shared" si="0"/>
        <v>Não</v>
      </c>
    </row>
    <row r="38" spans="1:13" x14ac:dyDescent="0.25">
      <c r="A38" s="57"/>
      <c r="B38" s="21">
        <f t="shared" si="4"/>
        <v>25</v>
      </c>
      <c r="C38" s="10" t="s">
        <v>68</v>
      </c>
      <c r="D38" s="5" t="s">
        <v>49</v>
      </c>
      <c r="E38" s="25">
        <v>1</v>
      </c>
      <c r="F38" s="67">
        <v>1</v>
      </c>
      <c r="G38" s="68">
        <f t="shared" si="1"/>
        <v>45615</v>
      </c>
      <c r="H38" s="68">
        <f>IF(G38="","",WORKDAY(G38,F38,Feriados!$A$2:$A$43))</f>
        <v>45617</v>
      </c>
      <c r="I38" s="83" t="str">
        <f t="shared" si="2"/>
        <v/>
      </c>
      <c r="J38" s="83"/>
      <c r="K38" s="81" t="str">
        <f>IF(J38="","",NETWORKDAYS(I38,J38,Feriados!$A$2:$A$43))</f>
        <v/>
      </c>
      <c r="L38" s="81" t="str">
        <f>IF(J38="","",IF(NETWORKDAYS(H38,J38,Feriados!$A$2:$A$43)&gt;0,NETWORKDAYS(H38,J38,Feriados!$A$2:$A$43)-1,NETWORKDAYS(H38,J38,Feriados!$A$2:$A$43)+1))</f>
        <v/>
      </c>
      <c r="M38" s="83" t="str">
        <f t="shared" si="0"/>
        <v>Não</v>
      </c>
    </row>
    <row r="39" spans="1:13" x14ac:dyDescent="0.25">
      <c r="A39" s="57"/>
      <c r="B39" s="21">
        <f t="shared" si="4"/>
        <v>26</v>
      </c>
      <c r="C39" s="10" t="s">
        <v>69</v>
      </c>
      <c r="D39" s="5" t="s">
        <v>65</v>
      </c>
      <c r="E39" s="25">
        <v>3</v>
      </c>
      <c r="F39" s="67">
        <v>3</v>
      </c>
      <c r="G39" s="68">
        <f t="shared" si="1"/>
        <v>45617</v>
      </c>
      <c r="H39" s="68">
        <f>IF(G39="","",WORKDAY(G39,F39,Feriados!$A$2:$A$43))</f>
        <v>45622</v>
      </c>
      <c r="I39" s="83" t="str">
        <f t="shared" si="2"/>
        <v/>
      </c>
      <c r="J39" s="83"/>
      <c r="K39" s="81" t="str">
        <f>IF(J39="","",NETWORKDAYS(I39,J39,Feriados!$A$2:$A$43))</f>
        <v/>
      </c>
      <c r="L39" s="81" t="str">
        <f>IF(J39="","",IF(NETWORKDAYS(H39,J39,Feriados!$A$2:$A$43)&gt;0,NETWORKDAYS(H39,J39,Feriados!$A$2:$A$43)-1,NETWORKDAYS(H39,J39,Feriados!$A$2:$A$43)+1))</f>
        <v/>
      </c>
      <c r="M39" s="83" t="str">
        <f t="shared" si="0"/>
        <v>Não</v>
      </c>
    </row>
    <row r="40" spans="1:13" x14ac:dyDescent="0.25">
      <c r="A40" s="57"/>
      <c r="B40" s="21">
        <f t="shared" si="4"/>
        <v>27</v>
      </c>
      <c r="C40" s="10" t="s">
        <v>70</v>
      </c>
      <c r="D40" s="5" t="s">
        <v>65</v>
      </c>
      <c r="E40" s="25">
        <v>3</v>
      </c>
      <c r="F40" s="67">
        <v>3</v>
      </c>
      <c r="G40" s="68">
        <f t="shared" si="1"/>
        <v>45622</v>
      </c>
      <c r="H40" s="68">
        <f>IF(G40="","",WORKDAY(G40,F40,Feriados!$A$2:$A$43))</f>
        <v>45625</v>
      </c>
      <c r="I40" s="83" t="str">
        <f t="shared" si="2"/>
        <v/>
      </c>
      <c r="J40" s="83"/>
      <c r="K40" s="81" t="str">
        <f>IF(J40="","",NETWORKDAYS(I40,J40,Feriados!$A$2:$A$43))</f>
        <v/>
      </c>
      <c r="L40" s="81" t="str">
        <f>IF(J40="","",IF(NETWORKDAYS(H40,J40,Feriados!$A$2:$A$43)&gt;0,NETWORKDAYS(H40,J40,Feriados!$A$2:$A$43)-1,NETWORKDAYS(H40,J40,Feriados!$A$2:$A$43)+1))</f>
        <v/>
      </c>
      <c r="M40" s="83" t="str">
        <f t="shared" si="0"/>
        <v>Não</v>
      </c>
    </row>
    <row r="41" spans="1:13" ht="42.75" x14ac:dyDescent="0.25">
      <c r="A41" s="57"/>
      <c r="B41" s="21">
        <f t="shared" si="4"/>
        <v>28</v>
      </c>
      <c r="C41" s="9" t="s">
        <v>71</v>
      </c>
      <c r="D41" s="5" t="s">
        <v>49</v>
      </c>
      <c r="E41" s="25">
        <v>10</v>
      </c>
      <c r="F41" s="67">
        <v>10</v>
      </c>
      <c r="G41" s="68">
        <f t="shared" si="1"/>
        <v>45625</v>
      </c>
      <c r="H41" s="68">
        <f>IF(G41="","",WORKDAY(G41,F41,Feriados!$A$2:$A$43))</f>
        <v>45639</v>
      </c>
      <c r="I41" s="83" t="str">
        <f t="shared" si="2"/>
        <v/>
      </c>
      <c r="J41" s="83"/>
      <c r="K41" s="81" t="str">
        <f>IF(J41="","",NETWORKDAYS(I41,J41,Feriados!$A$2:$A$43))</f>
        <v/>
      </c>
      <c r="L41" s="81" t="str">
        <f>IF(J41="","",IF(NETWORKDAYS(H41,J41,Feriados!$A$2:$A$43)&gt;0,NETWORKDAYS(H41,J41,Feriados!$A$2:$A$43)-1,NETWORKDAYS(H41,J41,Feriados!$A$2:$A$43)+1))</f>
        <v/>
      </c>
      <c r="M41" s="83" t="str">
        <f t="shared" si="0"/>
        <v>Não</v>
      </c>
    </row>
    <row r="42" spans="1:13" ht="28.5" x14ac:dyDescent="0.25">
      <c r="A42" s="57"/>
      <c r="B42" s="21">
        <f t="shared" si="4"/>
        <v>29</v>
      </c>
      <c r="C42" s="9" t="s">
        <v>72</v>
      </c>
      <c r="D42" s="5" t="s">
        <v>43</v>
      </c>
      <c r="E42" s="25">
        <v>3</v>
      </c>
      <c r="F42" s="67">
        <v>3</v>
      </c>
      <c r="G42" s="68">
        <f t="shared" si="1"/>
        <v>45639</v>
      </c>
      <c r="H42" s="68">
        <f>IF(G42="","",WORKDAY(G42,F42,Feriados!$A$2:$A$43))</f>
        <v>45644</v>
      </c>
      <c r="I42" s="83" t="str">
        <f t="shared" si="2"/>
        <v/>
      </c>
      <c r="J42" s="83"/>
      <c r="K42" s="81" t="str">
        <f>IF(J42="","",NETWORKDAYS(I42,J42,Feriados!$A$2:$A$43))</f>
        <v/>
      </c>
      <c r="L42" s="81" t="str">
        <f>IF(J42="","",IF(NETWORKDAYS(H42,J42,Feriados!$A$2:$A$43)&gt;0,NETWORKDAYS(H42,J42,Feriados!$A$2:$A$43)-1,NETWORKDAYS(H42,J42,Feriados!$A$2:$A$43)+1))</f>
        <v/>
      </c>
      <c r="M42" s="83" t="str">
        <f t="shared" si="0"/>
        <v>Não</v>
      </c>
    </row>
    <row r="43" spans="1:13" x14ac:dyDescent="0.25">
      <c r="A43" s="57"/>
      <c r="B43" s="21">
        <f t="shared" si="4"/>
        <v>30</v>
      </c>
      <c r="C43" s="9" t="s">
        <v>73</v>
      </c>
      <c r="D43" s="5" t="s">
        <v>49</v>
      </c>
      <c r="E43" s="25">
        <v>2</v>
      </c>
      <c r="F43" s="67">
        <v>2</v>
      </c>
      <c r="G43" s="68">
        <f t="shared" si="1"/>
        <v>45644</v>
      </c>
      <c r="H43" s="68">
        <f>IF(G43="","",WORKDAY(G43,F43,Feriados!$A$2:$A$43))</f>
        <v>45646</v>
      </c>
      <c r="I43" s="83" t="str">
        <f t="shared" si="2"/>
        <v/>
      </c>
      <c r="J43" s="83"/>
      <c r="K43" s="81" t="str">
        <f>IF(J43="","",NETWORKDAYS(I43,J43,Feriados!$A$2:$A$43))</f>
        <v/>
      </c>
      <c r="L43" s="81" t="str">
        <f>IF(J43="","",IF(NETWORKDAYS(H43,J43,Feriados!$A$2:$A$43)&gt;0,NETWORKDAYS(H43,J43,Feriados!$A$2:$A$43)-1,NETWORKDAYS(H43,J43,Feriados!$A$2:$A$43)+1))</f>
        <v/>
      </c>
      <c r="M43" s="83" t="str">
        <f t="shared" si="0"/>
        <v>Não</v>
      </c>
    </row>
    <row r="44" spans="1:13" x14ac:dyDescent="0.25">
      <c r="A44" s="57"/>
      <c r="B44" s="21">
        <f t="shared" si="4"/>
        <v>31</v>
      </c>
      <c r="C44" s="9" t="s">
        <v>74</v>
      </c>
      <c r="D44" s="5" t="s">
        <v>43</v>
      </c>
      <c r="E44" s="25">
        <v>2</v>
      </c>
      <c r="F44" s="67">
        <v>2</v>
      </c>
      <c r="G44" s="68">
        <f t="shared" si="1"/>
        <v>45646</v>
      </c>
      <c r="H44" s="68">
        <f>IF(G44="","",WORKDAY(G44,F44,Feriados!$A$2:$A$43))</f>
        <v>45652</v>
      </c>
      <c r="I44" s="83" t="str">
        <f t="shared" si="2"/>
        <v/>
      </c>
      <c r="J44" s="83"/>
      <c r="K44" s="81" t="str">
        <f>IF(J44="","",NETWORKDAYS(I44,J44,Feriados!$A$2:$A$43))</f>
        <v/>
      </c>
      <c r="L44" s="81" t="str">
        <f>IF(J44="","",IF(NETWORKDAYS(H44,J44,Feriados!$A$2:$A$43)&gt;0,NETWORKDAYS(H44,J44,Feriados!$A$2:$A$43)-1,NETWORKDAYS(H44,J44,Feriados!$A$2:$A$43)+1))</f>
        <v/>
      </c>
      <c r="M44" s="83" t="str">
        <f t="shared" si="0"/>
        <v>Não</v>
      </c>
    </row>
    <row r="45" spans="1:13" ht="15" thickBot="1" x14ac:dyDescent="0.3">
      <c r="A45" s="58"/>
      <c r="B45" s="22">
        <f t="shared" si="4"/>
        <v>32</v>
      </c>
      <c r="C45" s="15" t="s">
        <v>75</v>
      </c>
      <c r="D45" s="16" t="s">
        <v>49</v>
      </c>
      <c r="E45" s="26">
        <v>2</v>
      </c>
      <c r="F45" s="69">
        <v>2</v>
      </c>
      <c r="G45" s="70">
        <f t="shared" si="1"/>
        <v>45652</v>
      </c>
      <c r="H45" s="70">
        <f>IF(G45="","",WORKDAY(G45,F45,Feriados!$A$2:$A$43))</f>
        <v>45656</v>
      </c>
      <c r="I45" s="84" t="str">
        <f t="shared" si="2"/>
        <v/>
      </c>
      <c r="J45" s="84"/>
      <c r="K45" s="85" t="str">
        <f>IF(J45="","",NETWORKDAYS(I45,J45,Feriados!$A$2:$A$43))</f>
        <v/>
      </c>
      <c r="L45" s="85" t="str">
        <f>IF(J45="","",IF(NETWORKDAYS(H45,J45,Feriados!$A$2:$A$43)&gt;0,NETWORKDAYS(H45,J45,Feriados!$A$2:$A$43)-1,NETWORKDAYS(H45,J45,Feriados!$A$2:$A$43)+1))</f>
        <v/>
      </c>
      <c r="M45" s="84" t="str">
        <f t="shared" si="0"/>
        <v>Não</v>
      </c>
    </row>
    <row r="46" spans="1:13" x14ac:dyDescent="0.25">
      <c r="A46" s="56" t="s">
        <v>76</v>
      </c>
      <c r="B46" s="20">
        <f t="shared" si="4"/>
        <v>33</v>
      </c>
      <c r="C46" s="13" t="s">
        <v>48</v>
      </c>
      <c r="D46" s="14" t="s">
        <v>77</v>
      </c>
      <c r="E46" s="24">
        <v>3</v>
      </c>
      <c r="F46" s="64">
        <v>3</v>
      </c>
      <c r="G46" s="66">
        <f t="shared" si="1"/>
        <v>45656</v>
      </c>
      <c r="H46" s="66">
        <f>IF(G46="","",WORKDAY(G46,F46,Feriados!$A$2:$A$43))</f>
        <v>45663</v>
      </c>
      <c r="I46" s="82" t="str">
        <f t="shared" si="2"/>
        <v/>
      </c>
      <c r="J46" s="82"/>
      <c r="K46" s="81" t="str">
        <f>IF(J46="","",NETWORKDAYS(I46,J46,Feriados!$A$2:$A$43))</f>
        <v/>
      </c>
      <c r="L46" s="81" t="str">
        <f>IF(J46="","",IF(NETWORKDAYS(H46,J46,Feriados!$A$2:$A$43)&gt;0,NETWORKDAYS(H46,J46,Feriados!$A$2:$A$43)-1,NETWORKDAYS(H46,J46,Feriados!$A$2:$A$43)+1))</f>
        <v/>
      </c>
      <c r="M46" s="82" t="str">
        <f t="shared" si="0"/>
        <v>Não</v>
      </c>
    </row>
    <row r="47" spans="1:13" x14ac:dyDescent="0.25">
      <c r="A47" s="57"/>
      <c r="B47" s="36">
        <f t="shared" si="4"/>
        <v>34</v>
      </c>
      <c r="C47" s="11" t="s">
        <v>78</v>
      </c>
      <c r="D47" s="12" t="s">
        <v>41</v>
      </c>
      <c r="E47" s="27">
        <v>2</v>
      </c>
      <c r="F47" s="71">
        <v>2</v>
      </c>
      <c r="G47" s="66">
        <f t="shared" si="1"/>
        <v>45663</v>
      </c>
      <c r="H47" s="66">
        <f>IF(G47="","",WORKDAY(G47,F47,Feriados!$A$2:$A$43))</f>
        <v>45665</v>
      </c>
      <c r="I47" s="82" t="str">
        <f t="shared" si="2"/>
        <v/>
      </c>
      <c r="J47" s="82"/>
      <c r="K47" s="81" t="str">
        <f>IF(J47="","",NETWORKDAYS(I47,J47,Feriados!$A$2:$A$43))</f>
        <v/>
      </c>
      <c r="L47" s="81" t="str">
        <f>IF(J47="","",IF(NETWORKDAYS(H47,J47,Feriados!$A$2:$A$43)&gt;0,NETWORKDAYS(H47,J47,Feriados!$A$2:$A$43)-1,NETWORKDAYS(H47,J47,Feriados!$A$2:$A$43)+1))</f>
        <v/>
      </c>
      <c r="M47" s="82" t="str">
        <f t="shared" si="0"/>
        <v>Não</v>
      </c>
    </row>
    <row r="48" spans="1:13" x14ac:dyDescent="0.25">
      <c r="A48" s="57"/>
      <c r="B48" s="21">
        <f>B47+1</f>
        <v>35</v>
      </c>
      <c r="C48" s="9" t="s">
        <v>79</v>
      </c>
      <c r="D48" s="5" t="s">
        <v>43</v>
      </c>
      <c r="E48" s="25">
        <v>2</v>
      </c>
      <c r="F48" s="67">
        <v>2</v>
      </c>
      <c r="G48" s="66">
        <f t="shared" si="1"/>
        <v>45665</v>
      </c>
      <c r="H48" s="66">
        <f>IF(G48="","",WORKDAY(G48,F48,Feriados!$A$2:$A$43))</f>
        <v>45667</v>
      </c>
      <c r="I48" s="82" t="str">
        <f t="shared" si="2"/>
        <v/>
      </c>
      <c r="J48" s="83"/>
      <c r="K48" s="81" t="str">
        <f>IF(J48="","",NETWORKDAYS(I48,J48,Feriados!$A$2:$A$43))</f>
        <v/>
      </c>
      <c r="L48" s="81" t="str">
        <f>IF(J48="","",IF(NETWORKDAYS(H48,J48,Feriados!$A$2:$A$43)&gt;0,NETWORKDAYS(H48,J48,Feriados!$A$2:$A$43)-1,NETWORKDAYS(H48,J48,Feriados!$A$2:$A$43)+1))</f>
        <v/>
      </c>
      <c r="M48" s="83" t="str">
        <f t="shared" si="0"/>
        <v>Não</v>
      </c>
    </row>
    <row r="49" spans="1:13" x14ac:dyDescent="0.25">
      <c r="A49" s="57"/>
      <c r="B49" s="21">
        <f t="shared" si="4"/>
        <v>36</v>
      </c>
      <c r="C49" s="9" t="s">
        <v>80</v>
      </c>
      <c r="D49" s="5" t="s">
        <v>81</v>
      </c>
      <c r="E49" s="25">
        <v>2</v>
      </c>
      <c r="F49" s="67">
        <v>2</v>
      </c>
      <c r="G49" s="66">
        <f t="shared" si="1"/>
        <v>45667</v>
      </c>
      <c r="H49" s="66">
        <f>IF(G49="","",WORKDAY(G49,F49,Feriados!$A$2:$A$43))</f>
        <v>45671</v>
      </c>
      <c r="I49" s="82" t="str">
        <f t="shared" si="2"/>
        <v/>
      </c>
      <c r="J49" s="83"/>
      <c r="K49" s="81" t="str">
        <f>IF(J49="","",NETWORKDAYS(I49,J49,Feriados!$A$2:$A$43))</f>
        <v/>
      </c>
      <c r="L49" s="81" t="str">
        <f>IF(J49="","",IF(NETWORKDAYS(H49,J49,Feriados!$A$2:$A$43)&gt;0,NETWORKDAYS(H49,J49,Feriados!$A$2:$A$43)-1,NETWORKDAYS(H49,J49,Feriados!$A$2:$A$43)+1))</f>
        <v/>
      </c>
      <c r="M49" s="83" t="str">
        <f t="shared" si="0"/>
        <v>Não</v>
      </c>
    </row>
    <row r="50" spans="1:13" ht="57.75" thickBot="1" x14ac:dyDescent="0.3">
      <c r="A50" s="58"/>
      <c r="B50" s="22">
        <f t="shared" si="4"/>
        <v>37</v>
      </c>
      <c r="C50" s="15" t="s">
        <v>82</v>
      </c>
      <c r="D50" s="16" t="s">
        <v>77</v>
      </c>
      <c r="E50" s="26">
        <v>10</v>
      </c>
      <c r="F50" s="69">
        <v>10</v>
      </c>
      <c r="G50" s="70">
        <f t="shared" si="1"/>
        <v>45671</v>
      </c>
      <c r="H50" s="70">
        <f>IF(G50="","",WORKDAY(G50,F50,Feriados!$A$2:$A$43))</f>
        <v>45685</v>
      </c>
      <c r="I50" s="84" t="str">
        <f t="shared" si="2"/>
        <v/>
      </c>
      <c r="J50" s="84"/>
      <c r="K50" s="85" t="str">
        <f>IF(J50="","",NETWORKDAYS(I50,J50,Feriados!$A$2:$A$43))</f>
        <v/>
      </c>
      <c r="L50" s="85" t="str">
        <f>IF(J50="","",IF(NETWORKDAYS(H50,J50,Feriados!$A$2:$A$43)&gt;0,NETWORKDAYS(H50,J50,Feriados!$A$2:$A$43)-1,NETWORKDAYS(H50,J50,Feriados!$A$2:$A$43)+1))</f>
        <v/>
      </c>
      <c r="M50" s="84" t="str">
        <f t="shared" si="0"/>
        <v>Não</v>
      </c>
    </row>
    <row r="51" spans="1:13" ht="15" thickBot="1" x14ac:dyDescent="0.3">
      <c r="C51" s="8"/>
      <c r="E51" s="29">
        <f>SUM(E14:E50)</f>
        <v>203</v>
      </c>
      <c r="F51" s="29">
        <f>SUM(F14:F50)</f>
        <v>203</v>
      </c>
      <c r="I51" s="30"/>
      <c r="J51" s="30"/>
      <c r="K51" s="86">
        <f>SUM(K14:K50)</f>
        <v>0</v>
      </c>
    </row>
    <row r="52" spans="1:13" x14ac:dyDescent="0.25">
      <c r="C52" s="8"/>
    </row>
    <row r="53" spans="1:13" x14ac:dyDescent="0.25">
      <c r="B53" s="40" t="s">
        <v>83</v>
      </c>
      <c r="C53" s="8"/>
    </row>
    <row r="54" spans="1:13" x14ac:dyDescent="0.25">
      <c r="B54" s="38" t="s">
        <v>85</v>
      </c>
    </row>
    <row r="55" spans="1:13" x14ac:dyDescent="0.25">
      <c r="B55" s="38" t="s">
        <v>86</v>
      </c>
    </row>
    <row r="56" spans="1:13" x14ac:dyDescent="0.25">
      <c r="B56" s="38" t="s">
        <v>87</v>
      </c>
    </row>
    <row r="57" spans="1:13" x14ac:dyDescent="0.25">
      <c r="B57" s="38" t="s">
        <v>88</v>
      </c>
    </row>
    <row r="58" spans="1:13" x14ac:dyDescent="0.25">
      <c r="B58" s="38" t="s">
        <v>89</v>
      </c>
    </row>
  </sheetData>
  <mergeCells count="21">
    <mergeCell ref="I12:M12"/>
    <mergeCell ref="A14:A21"/>
    <mergeCell ref="A22:A31"/>
    <mergeCell ref="A32:A45"/>
    <mergeCell ref="A46:A50"/>
    <mergeCell ref="A12:A13"/>
    <mergeCell ref="B12:C13"/>
    <mergeCell ref="D12:D13"/>
    <mergeCell ref="E12:E13"/>
    <mergeCell ref="F12:H12"/>
    <mergeCell ref="D6:H6"/>
    <mergeCell ref="D7:H7"/>
    <mergeCell ref="D8:H8"/>
    <mergeCell ref="D9:H9"/>
    <mergeCell ref="D10:H10"/>
    <mergeCell ref="D5:H5"/>
    <mergeCell ref="C1:H1"/>
    <mergeCell ref="L1:R1"/>
    <mergeCell ref="D2:H2"/>
    <mergeCell ref="D3:H3"/>
    <mergeCell ref="D4:H4"/>
  </mergeCells>
  <pageMargins left="0.7" right="0.7" top="0.75" bottom="0.75" header="0.3" footer="0.3"/>
  <pageSetup paperSize="9" orientation="portrait" r:id="rId1"/>
  <ignoredErrors>
    <ignoredError sqref="H15:H5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8"/>
  <sheetViews>
    <sheetView showGridLines="0" tabSelected="1" workbookViewId="0">
      <selection activeCell="M48" sqref="M48"/>
    </sheetView>
  </sheetViews>
  <sheetFormatPr defaultColWidth="9.140625" defaultRowHeight="14.25" x14ac:dyDescent="0.25"/>
  <cols>
    <col min="1" max="1" width="6" style="2" bestFit="1" customWidth="1"/>
    <col min="2" max="2" width="6" style="2" customWidth="1"/>
    <col min="3" max="3" width="41.42578125" style="2" customWidth="1"/>
    <col min="4" max="4" width="13.28515625" style="2" customWidth="1"/>
    <col min="5" max="5" width="12" style="2" customWidth="1"/>
    <col min="6" max="6" width="9.140625" style="2"/>
    <col min="7" max="7" width="10.140625" style="2" customWidth="1"/>
    <col min="8" max="13" width="9.140625" style="2"/>
    <col min="14" max="14" width="9.7109375" style="2" customWidth="1"/>
    <col min="15" max="17" width="9.140625" style="2"/>
    <col min="18" max="18" width="9.140625" style="2" customWidth="1"/>
    <col min="19" max="16384" width="9.140625" style="2"/>
  </cols>
  <sheetData>
    <row r="1" spans="1:18" x14ac:dyDescent="0.25">
      <c r="C1" s="53" t="s">
        <v>9</v>
      </c>
      <c r="D1" s="53"/>
      <c r="E1" s="53"/>
      <c r="F1" s="53"/>
      <c r="G1" s="53"/>
      <c r="H1" s="53"/>
      <c r="L1" s="43" t="s">
        <v>10</v>
      </c>
      <c r="M1" s="44"/>
      <c r="N1" s="44"/>
      <c r="O1" s="44"/>
      <c r="P1" s="44"/>
      <c r="Q1" s="44"/>
      <c r="R1" s="45"/>
    </row>
    <row r="2" spans="1:18" ht="24" customHeight="1" x14ac:dyDescent="0.25">
      <c r="C2" s="6" t="s">
        <v>11</v>
      </c>
      <c r="D2" s="52"/>
      <c r="E2" s="52"/>
      <c r="F2" s="52"/>
      <c r="G2" s="52"/>
      <c r="H2" s="52"/>
      <c r="L2" s="7" t="s">
        <v>12</v>
      </c>
      <c r="M2" s="7" t="s">
        <v>13</v>
      </c>
      <c r="N2" s="7" t="s">
        <v>14</v>
      </c>
      <c r="O2" s="7" t="s">
        <v>15</v>
      </c>
      <c r="P2" s="33" t="s">
        <v>16</v>
      </c>
      <c r="Q2" s="7" t="s">
        <v>17</v>
      </c>
      <c r="R2" s="31" t="s">
        <v>18</v>
      </c>
    </row>
    <row r="3" spans="1:18" x14ac:dyDescent="0.3">
      <c r="C3" s="6" t="s">
        <v>19</v>
      </c>
      <c r="D3" s="52"/>
      <c r="E3" s="52"/>
      <c r="F3" s="52"/>
      <c r="G3" s="52"/>
      <c r="H3" s="52"/>
      <c r="L3" s="3" t="str">
        <f>IF(G14="","",G14)</f>
        <v/>
      </c>
      <c r="M3" s="3" t="str">
        <f>H50</f>
        <v/>
      </c>
      <c r="N3" s="4">
        <f>E51</f>
        <v>322</v>
      </c>
      <c r="O3" s="4">
        <f>F51</f>
        <v>322</v>
      </c>
      <c r="P3" s="34" t="str">
        <f>IF(I14="","",WORKDAY(I14,Q3,Feriados!$A$2:$A$43))</f>
        <v/>
      </c>
      <c r="Q3" s="4">
        <f>SUMIF(K14:K50,"&lt;&gt;0")+SUMIFS(F14:F50,K14:K50,"")</f>
        <v>322</v>
      </c>
      <c r="R3" s="32">
        <f>SUMIFS(F14:F50,K14:K50,"")</f>
        <v>322</v>
      </c>
    </row>
    <row r="4" spans="1:18" ht="14.25" customHeight="1" x14ac:dyDescent="0.25">
      <c r="C4" s="6" t="s">
        <v>20</v>
      </c>
      <c r="D4" s="52"/>
      <c r="E4" s="52"/>
      <c r="F4" s="52"/>
      <c r="G4" s="52"/>
      <c r="H4" s="52"/>
    </row>
    <row r="5" spans="1:18" ht="14.25" customHeight="1" x14ac:dyDescent="0.25">
      <c r="C5" s="6" t="s">
        <v>21</v>
      </c>
      <c r="D5" s="52"/>
      <c r="E5" s="52"/>
      <c r="F5" s="52"/>
      <c r="G5" s="52"/>
      <c r="H5" s="52"/>
    </row>
    <row r="6" spans="1:18" ht="14.25" customHeight="1" x14ac:dyDescent="0.25">
      <c r="C6" s="6" t="s">
        <v>22</v>
      </c>
      <c r="D6" s="52"/>
      <c r="E6" s="52"/>
      <c r="F6" s="52"/>
      <c r="G6" s="52"/>
      <c r="H6" s="52"/>
    </row>
    <row r="7" spans="1:18" x14ac:dyDescent="0.25">
      <c r="C7" s="6" t="s">
        <v>23</v>
      </c>
      <c r="D7" s="52"/>
      <c r="E7" s="52"/>
      <c r="F7" s="52"/>
      <c r="G7" s="52"/>
      <c r="H7" s="52"/>
    </row>
    <row r="8" spans="1:18" x14ac:dyDescent="0.25">
      <c r="C8" s="6" t="s">
        <v>24</v>
      </c>
      <c r="D8" s="52"/>
      <c r="E8" s="52"/>
      <c r="F8" s="52"/>
      <c r="G8" s="52"/>
      <c r="H8" s="52"/>
    </row>
    <row r="9" spans="1:18" x14ac:dyDescent="0.25">
      <c r="C9" s="6" t="s">
        <v>25</v>
      </c>
      <c r="D9" s="55" t="s">
        <v>96</v>
      </c>
      <c r="E9" s="55"/>
      <c r="F9" s="55"/>
      <c r="G9" s="55"/>
      <c r="H9" s="55"/>
    </row>
    <row r="10" spans="1:18" x14ac:dyDescent="0.25">
      <c r="C10" s="35" t="s">
        <v>27</v>
      </c>
      <c r="D10" s="54">
        <f>COUNTIF(M14:M50,"Sim")/COUNTA(M14:M50)</f>
        <v>0</v>
      </c>
      <c r="E10" s="54"/>
      <c r="F10" s="54"/>
      <c r="G10" s="54"/>
      <c r="H10" s="54"/>
    </row>
    <row r="12" spans="1:18" ht="15" customHeight="1" x14ac:dyDescent="0.25">
      <c r="A12" s="46" t="s">
        <v>28</v>
      </c>
      <c r="B12" s="48" t="s">
        <v>29</v>
      </c>
      <c r="C12" s="49"/>
      <c r="D12" s="46" t="s">
        <v>30</v>
      </c>
      <c r="E12" s="46" t="s">
        <v>31</v>
      </c>
      <c r="F12" s="59" t="s">
        <v>32</v>
      </c>
      <c r="G12" s="60"/>
      <c r="H12" s="61"/>
      <c r="I12" s="73" t="s">
        <v>33</v>
      </c>
      <c r="J12" s="74"/>
      <c r="K12" s="74"/>
      <c r="L12" s="74"/>
      <c r="M12" s="75"/>
    </row>
    <row r="13" spans="1:18" s="1" customFormat="1" ht="26.25" thickBot="1" x14ac:dyDescent="0.3">
      <c r="A13" s="47"/>
      <c r="B13" s="50"/>
      <c r="C13" s="51"/>
      <c r="D13" s="47"/>
      <c r="E13" s="47"/>
      <c r="F13" s="62" t="s">
        <v>34</v>
      </c>
      <c r="G13" s="62" t="s">
        <v>35</v>
      </c>
      <c r="H13" s="63" t="s">
        <v>36</v>
      </c>
      <c r="I13" s="76" t="s">
        <v>35</v>
      </c>
      <c r="J13" s="76" t="s">
        <v>36</v>
      </c>
      <c r="K13" s="76" t="s">
        <v>34</v>
      </c>
      <c r="L13" s="77" t="s">
        <v>37</v>
      </c>
      <c r="M13" s="77" t="s">
        <v>38</v>
      </c>
      <c r="O13" s="2"/>
      <c r="P13" s="2"/>
    </row>
    <row r="14" spans="1:18" x14ac:dyDescent="0.25">
      <c r="A14" s="56" t="s">
        <v>39</v>
      </c>
      <c r="B14" s="20">
        <v>1</v>
      </c>
      <c r="C14" s="13" t="s">
        <v>40</v>
      </c>
      <c r="D14" s="14" t="s">
        <v>41</v>
      </c>
      <c r="E14" s="24">
        <v>30</v>
      </c>
      <c r="F14" s="64">
        <v>30</v>
      </c>
      <c r="G14" s="65"/>
      <c r="H14" s="66" t="str">
        <f>IF(G14="","",WORKDAY(G14,F14,Feriados!$A$2:$A$43))</f>
        <v/>
      </c>
      <c r="I14" s="78"/>
      <c r="J14" s="79"/>
      <c r="K14" s="80" t="str">
        <f>IF(J14="","",NETWORKDAYS(I14,J14,Feriados!$A$2:$A$43)-1)</f>
        <v/>
      </c>
      <c r="L14" s="81" t="str">
        <f>IF(J14="","",IF(NETWORKDAYS(H14,J14,Feriados!$A$2:$A$43)&gt;0,NETWORKDAYS(H14,J14,Feriados!$A$2:$A$43)-1,NETWORKDAYS(H14,J14,Feriados!$A$2:$A$43)+1))</f>
        <v/>
      </c>
      <c r="M14" s="82" t="str">
        <f t="shared" ref="M14:M50" si="0">IF(J14="","Não","Sim")</f>
        <v>Não</v>
      </c>
    </row>
    <row r="15" spans="1:18" x14ac:dyDescent="0.25">
      <c r="A15" s="57"/>
      <c r="B15" s="21">
        <f>B14+1</f>
        <v>2</v>
      </c>
      <c r="C15" s="9" t="s">
        <v>42</v>
      </c>
      <c r="D15" s="5" t="s">
        <v>43</v>
      </c>
      <c r="E15" s="25">
        <v>2</v>
      </c>
      <c r="F15" s="67">
        <v>2</v>
      </c>
      <c r="G15" s="68" t="str">
        <f>IF(H14="","",H14)</f>
        <v/>
      </c>
      <c r="H15" s="68" t="str">
        <f>IF(G15="","",WORKDAY(G15,F15,Feriados!$A$2:$A$43))</f>
        <v/>
      </c>
      <c r="I15" s="83" t="str">
        <f>IF(J14="","",J14)</f>
        <v/>
      </c>
      <c r="J15" s="83"/>
      <c r="K15" s="81" t="str">
        <f>IF(J15="","",NETWORKDAYS(I15,J15,Feriados!$A$2:$A$43)-1)</f>
        <v/>
      </c>
      <c r="L15" s="81" t="str">
        <f>IF(J15="","",IF(NETWORKDAYS(H15,J15,Feriados!$A$2:$A$43)&gt;0,NETWORKDAYS(H15,J15,Feriados!$A$2:$A$43)-1,NETWORKDAYS(H15,J15,Feriados!$A$2:$A$43)+1))</f>
        <v/>
      </c>
      <c r="M15" s="83" t="str">
        <f t="shared" si="0"/>
        <v>Não</v>
      </c>
    </row>
    <row r="16" spans="1:18" x14ac:dyDescent="0.25">
      <c r="A16" s="57"/>
      <c r="B16" s="21">
        <f>B15+1</f>
        <v>3</v>
      </c>
      <c r="C16" s="9" t="s">
        <v>44</v>
      </c>
      <c r="D16" s="5" t="s">
        <v>41</v>
      </c>
      <c r="E16" s="25">
        <v>30</v>
      </c>
      <c r="F16" s="67">
        <v>30</v>
      </c>
      <c r="G16" s="68" t="str">
        <f t="shared" ref="G16:G50" si="1">IF(H15="","",H15)</f>
        <v/>
      </c>
      <c r="H16" s="68" t="str">
        <f>IF(G16="","",WORKDAY(G16,F16,Feriados!$A$2:$A$43))</f>
        <v/>
      </c>
      <c r="I16" s="83" t="str">
        <f t="shared" ref="I16:I50" si="2">IF(J15="","",J15)</f>
        <v/>
      </c>
      <c r="J16" s="83"/>
      <c r="K16" s="81" t="str">
        <f>IF(J16="","",NETWORKDAYS(I16,J16,Feriados!$A$2:$A$43))</f>
        <v/>
      </c>
      <c r="L16" s="81" t="str">
        <f>IF(J16="","",IF(NETWORKDAYS(H16,J16,Feriados!$A$2:$A$43)&gt;0,NETWORKDAYS(H16,J16,Feriados!$A$2:$A$43)-1,NETWORKDAYS(H16,J16,Feriados!$A$2:$A$43)+1))</f>
        <v/>
      </c>
      <c r="M16" s="83" t="str">
        <f t="shared" si="0"/>
        <v>Não</v>
      </c>
    </row>
    <row r="17" spans="1:13" x14ac:dyDescent="0.25">
      <c r="A17" s="57"/>
      <c r="B17" s="21">
        <f t="shared" ref="B17:B20" si="3">B16+1</f>
        <v>4</v>
      </c>
      <c r="C17" s="9" t="s">
        <v>45</v>
      </c>
      <c r="D17" s="5" t="s">
        <v>41</v>
      </c>
      <c r="E17" s="25">
        <v>20</v>
      </c>
      <c r="F17" s="67">
        <v>20</v>
      </c>
      <c r="G17" s="68" t="str">
        <f t="shared" si="1"/>
        <v/>
      </c>
      <c r="H17" s="68" t="str">
        <f>IF(G17="","",WORKDAY(G17,F17,Feriados!$A$2:$A$43))</f>
        <v/>
      </c>
      <c r="I17" s="83" t="str">
        <f t="shared" si="2"/>
        <v/>
      </c>
      <c r="J17" s="83"/>
      <c r="K17" s="81" t="str">
        <f>IF(J17="","",NETWORKDAYS(I17,J17,Feriados!$A$2:$A$43))</f>
        <v/>
      </c>
      <c r="L17" s="81" t="str">
        <f>IF(J17="","",IF(NETWORKDAYS(H17,J17,Feriados!$A$2:$A$43)&gt;0,NETWORKDAYS(H17,J17,Feriados!$A$2:$A$43)-1,NETWORKDAYS(H17,J17,Feriados!$A$2:$A$43)+1))</f>
        <v/>
      </c>
      <c r="M17" s="83" t="str">
        <f t="shared" si="0"/>
        <v>Não</v>
      </c>
    </row>
    <row r="18" spans="1:13" x14ac:dyDescent="0.25">
      <c r="A18" s="57"/>
      <c r="B18" s="21">
        <f t="shared" si="3"/>
        <v>5</v>
      </c>
      <c r="C18" s="9" t="s">
        <v>46</v>
      </c>
      <c r="D18" s="5" t="s">
        <v>47</v>
      </c>
      <c r="E18" s="25">
        <v>2</v>
      </c>
      <c r="F18" s="67">
        <v>2</v>
      </c>
      <c r="G18" s="68" t="str">
        <f t="shared" si="1"/>
        <v/>
      </c>
      <c r="H18" s="68" t="str">
        <f>IF(G18="","",WORKDAY(G18,F18,Feriados!$A$2:$A$43))</f>
        <v/>
      </c>
      <c r="I18" s="83" t="str">
        <f t="shared" si="2"/>
        <v/>
      </c>
      <c r="J18" s="83"/>
      <c r="K18" s="81" t="str">
        <f>IF(J18="","",NETWORKDAYS(I18,J18,Feriados!$A$2:$A$43))</f>
        <v/>
      </c>
      <c r="L18" s="81" t="str">
        <f>IF(J18="","",IF(NETWORKDAYS(H18,J18,Feriados!$A$2:$A$43)&gt;0,NETWORKDAYS(H18,J18,Feriados!$A$2:$A$43)-1,NETWORKDAYS(H18,J18,Feriados!$A$2:$A$43)+1))</f>
        <v/>
      </c>
      <c r="M18" s="83" t="str">
        <f t="shared" si="0"/>
        <v>Não</v>
      </c>
    </row>
    <row r="19" spans="1:13" x14ac:dyDescent="0.25">
      <c r="A19" s="57"/>
      <c r="B19" s="21">
        <f t="shared" si="3"/>
        <v>6</v>
      </c>
      <c r="C19" s="9" t="s">
        <v>48</v>
      </c>
      <c r="D19" s="5" t="s">
        <v>49</v>
      </c>
      <c r="E19" s="25">
        <v>20</v>
      </c>
      <c r="F19" s="67">
        <v>20</v>
      </c>
      <c r="G19" s="68" t="str">
        <f t="shared" si="1"/>
        <v/>
      </c>
      <c r="H19" s="68" t="str">
        <f>IF(G19="","",WORKDAY(G19,F19,Feriados!$A$2:$A$43))</f>
        <v/>
      </c>
      <c r="I19" s="83" t="str">
        <f t="shared" si="2"/>
        <v/>
      </c>
      <c r="J19" s="83"/>
      <c r="K19" s="81" t="str">
        <f>IF(J19="","",NETWORKDAYS(I19,J19,Feriados!$A$2:$A$43))</f>
        <v/>
      </c>
      <c r="L19" s="81" t="str">
        <f>IF(J19="","",IF(NETWORKDAYS(H19,J19,Feriados!$A$2:$A$43)&gt;0,NETWORKDAYS(H19,J19,Feriados!$A$2:$A$43)-1,NETWORKDAYS(H19,J19,Feriados!$A$2:$A$43)+1))</f>
        <v/>
      </c>
      <c r="M19" s="83" t="str">
        <f t="shared" si="0"/>
        <v>Não</v>
      </c>
    </row>
    <row r="20" spans="1:13" x14ac:dyDescent="0.25">
      <c r="A20" s="57"/>
      <c r="B20" s="21">
        <f t="shared" si="3"/>
        <v>7</v>
      </c>
      <c r="C20" s="9" t="s">
        <v>50</v>
      </c>
      <c r="D20" s="5" t="s">
        <v>49</v>
      </c>
      <c r="E20" s="25">
        <v>5</v>
      </c>
      <c r="F20" s="67">
        <v>5</v>
      </c>
      <c r="G20" s="68" t="str">
        <f t="shared" si="1"/>
        <v/>
      </c>
      <c r="H20" s="68" t="str">
        <f>IF(G20="","",WORKDAY(G20,F20,Feriados!$A$2:$A$43))</f>
        <v/>
      </c>
      <c r="I20" s="83" t="str">
        <f t="shared" si="2"/>
        <v/>
      </c>
      <c r="J20" s="83"/>
      <c r="K20" s="81" t="str">
        <f>IF(J20="","",NETWORKDAYS(I20,J20,Feriados!$A$2:$A$43))</f>
        <v/>
      </c>
      <c r="L20" s="81" t="str">
        <f>IF(J20="","",IF(NETWORKDAYS(H20,J20,Feriados!$A$2:$A$43)&gt;0,NETWORKDAYS(H20,J20,Feriados!$A$2:$A$43)-1,NETWORKDAYS(H20,J20,Feriados!$A$2:$A$43)+1))</f>
        <v/>
      </c>
      <c r="M20" s="83" t="str">
        <f t="shared" si="0"/>
        <v>Não</v>
      </c>
    </row>
    <row r="21" spans="1:13" ht="15" thickBot="1" x14ac:dyDescent="0.3">
      <c r="A21" s="58"/>
      <c r="B21" s="22">
        <f>B20+1</f>
        <v>8</v>
      </c>
      <c r="C21" s="15" t="s">
        <v>51</v>
      </c>
      <c r="D21" s="16" t="s">
        <v>41</v>
      </c>
      <c r="E21" s="26">
        <v>20</v>
      </c>
      <c r="F21" s="69">
        <v>20</v>
      </c>
      <c r="G21" s="70" t="str">
        <f t="shared" si="1"/>
        <v/>
      </c>
      <c r="H21" s="70" t="str">
        <f>IF(G21="","",WORKDAY(G21,F21,Feriados!$A$2:$A$43))</f>
        <v/>
      </c>
      <c r="I21" s="84" t="str">
        <f t="shared" si="2"/>
        <v/>
      </c>
      <c r="J21" s="84"/>
      <c r="K21" s="85" t="str">
        <f>IF(J21="","",NETWORKDAYS(I21,J21,Feriados!$A$2:$A$43))</f>
        <v/>
      </c>
      <c r="L21" s="85" t="str">
        <f>IF(J21="","",IF(NETWORKDAYS(H21,J21,Feriados!$A$2:$A$43)&gt;0,NETWORKDAYS(H21,J21,Feriados!$A$2:$A$43)-1,NETWORKDAYS(H21,J21,Feriados!$A$2:$A$43)+1))</f>
        <v/>
      </c>
      <c r="M21" s="84" t="str">
        <f t="shared" si="0"/>
        <v>Não</v>
      </c>
    </row>
    <row r="22" spans="1:13" ht="14.25" customHeight="1" x14ac:dyDescent="0.25">
      <c r="A22" s="56" t="s">
        <v>91</v>
      </c>
      <c r="B22" s="20">
        <f t="shared" ref="B22:B50" si="4">B21+1</f>
        <v>9</v>
      </c>
      <c r="C22" s="11" t="s">
        <v>53</v>
      </c>
      <c r="D22" s="12" t="s">
        <v>49</v>
      </c>
      <c r="E22" s="27">
        <v>15</v>
      </c>
      <c r="F22" s="71">
        <v>15</v>
      </c>
      <c r="G22" s="66" t="str">
        <f t="shared" si="1"/>
        <v/>
      </c>
      <c r="H22" s="66" t="str">
        <f>IF(G22="","",WORKDAY(G22,F22,Feriados!$A$2:$A$43))</f>
        <v/>
      </c>
      <c r="I22" s="82" t="str">
        <f t="shared" si="2"/>
        <v/>
      </c>
      <c r="J22" s="82"/>
      <c r="K22" s="81" t="str">
        <f>IF(J22="","",NETWORKDAYS(I22,J22,Feriados!$A$2:$A$43))</f>
        <v/>
      </c>
      <c r="L22" s="81" t="str">
        <f>IF(J22="","",IF(NETWORKDAYS(H22,J22,Feriados!$A$2:$A$43)&gt;0,NETWORKDAYS(H22,J22,Feriados!$A$2:$A$43)-1,NETWORKDAYS(H22,J22,Feriados!$A$2:$A$43)+1))</f>
        <v/>
      </c>
      <c r="M22" s="82" t="str">
        <f t="shared" si="0"/>
        <v>Não</v>
      </c>
    </row>
    <row r="23" spans="1:13" x14ac:dyDescent="0.25">
      <c r="A23" s="57"/>
      <c r="B23" s="21">
        <f t="shared" si="4"/>
        <v>10</v>
      </c>
      <c r="C23" s="9" t="s">
        <v>54</v>
      </c>
      <c r="D23" s="5" t="s">
        <v>49</v>
      </c>
      <c r="E23" s="25">
        <v>5</v>
      </c>
      <c r="F23" s="67">
        <v>5</v>
      </c>
      <c r="G23" s="68" t="str">
        <f t="shared" si="1"/>
        <v/>
      </c>
      <c r="H23" s="68" t="str">
        <f>IF(G23="","",WORKDAY(G23,F23,Feriados!$A$2:$A$43))</f>
        <v/>
      </c>
      <c r="I23" s="83" t="str">
        <f t="shared" si="2"/>
        <v/>
      </c>
      <c r="J23" s="83"/>
      <c r="K23" s="81" t="str">
        <f>IF(J23="","",NETWORKDAYS(I23,J23,Feriados!$A$2:$A$43))</f>
        <v/>
      </c>
      <c r="L23" s="81" t="str">
        <f>IF(J23="","",IF(NETWORKDAYS(H23,J23,Feriados!$A$2:$A$43)&gt;0,NETWORKDAYS(H23,J23,Feriados!$A$2:$A$43)-1,NETWORKDAYS(H23,J23,Feriados!$A$2:$A$43)+1))</f>
        <v/>
      </c>
      <c r="M23" s="83" t="str">
        <f t="shared" si="0"/>
        <v>Não</v>
      </c>
    </row>
    <row r="24" spans="1:13" x14ac:dyDescent="0.25">
      <c r="A24" s="57"/>
      <c r="B24" s="21">
        <f t="shared" si="4"/>
        <v>11</v>
      </c>
      <c r="C24" s="9" t="s">
        <v>55</v>
      </c>
      <c r="D24" s="5" t="s">
        <v>43</v>
      </c>
      <c r="E24" s="25">
        <v>2</v>
      </c>
      <c r="F24" s="67">
        <v>2</v>
      </c>
      <c r="G24" s="68" t="str">
        <f t="shared" si="1"/>
        <v/>
      </c>
      <c r="H24" s="68" t="str">
        <f>IF(G24="","",WORKDAY(G24,F24,Feriados!$A$2:$A$43))</f>
        <v/>
      </c>
      <c r="I24" s="83" t="str">
        <f t="shared" si="2"/>
        <v/>
      </c>
      <c r="J24" s="83"/>
      <c r="K24" s="81" t="str">
        <f>IF(J24="","",NETWORKDAYS(I24,J24,Feriados!$A$2:$A$43))</f>
        <v/>
      </c>
      <c r="L24" s="81" t="str">
        <f>IF(J24="","",IF(NETWORKDAYS(H24,J24,Feriados!$A$2:$A$43)&gt;0,NETWORKDAYS(H24,J24,Feriados!$A$2:$A$43)-1,NETWORKDAYS(H24,J24,Feriados!$A$2:$A$43)+1))</f>
        <v/>
      </c>
      <c r="M24" s="83" t="str">
        <f t="shared" si="0"/>
        <v>Não</v>
      </c>
    </row>
    <row r="25" spans="1:13" x14ac:dyDescent="0.25">
      <c r="A25" s="57"/>
      <c r="B25" s="21">
        <f t="shared" si="4"/>
        <v>12</v>
      </c>
      <c r="C25" s="9" t="s">
        <v>92</v>
      </c>
      <c r="D25" s="5" t="s">
        <v>93</v>
      </c>
      <c r="E25" s="25">
        <v>30</v>
      </c>
      <c r="F25" s="67">
        <v>30</v>
      </c>
      <c r="G25" s="68" t="str">
        <f t="shared" si="1"/>
        <v/>
      </c>
      <c r="H25" s="68" t="str">
        <f>IF(G25="","",WORKDAY(G25,F25,Feriados!$A$2:$A$43))</f>
        <v/>
      </c>
      <c r="I25" s="83" t="str">
        <f t="shared" si="2"/>
        <v/>
      </c>
      <c r="J25" s="83"/>
      <c r="K25" s="81" t="str">
        <f>IF(J25="","",NETWORKDAYS(I25,J25,Feriados!$A$2:$A$43))</f>
        <v/>
      </c>
      <c r="L25" s="81" t="str">
        <f>IF(J25="","",IF(NETWORKDAYS(H25,J25,Feriados!$A$2:$A$43)&gt;0,NETWORKDAYS(H25,J25,Feriados!$A$2:$A$43)-1,NETWORKDAYS(H25,J25,Feriados!$A$2:$A$43)+1))</f>
        <v/>
      </c>
      <c r="M25" s="83" t="str">
        <f t="shared" si="0"/>
        <v>Não</v>
      </c>
    </row>
    <row r="26" spans="1:13" x14ac:dyDescent="0.25">
      <c r="A26" s="57"/>
      <c r="B26" s="21">
        <f t="shared" si="4"/>
        <v>13</v>
      </c>
      <c r="C26" s="10" t="s">
        <v>94</v>
      </c>
      <c r="D26" s="5" t="s">
        <v>49</v>
      </c>
      <c r="E26" s="25">
        <v>10</v>
      </c>
      <c r="F26" s="67">
        <v>10</v>
      </c>
      <c r="G26" s="68" t="str">
        <f t="shared" si="1"/>
        <v/>
      </c>
      <c r="H26" s="68" t="str">
        <f>IF(G26="","",WORKDAY(G26,F26,Feriados!$A$2:$A$43))</f>
        <v/>
      </c>
      <c r="I26" s="83" t="str">
        <f t="shared" si="2"/>
        <v/>
      </c>
      <c r="J26" s="83"/>
      <c r="K26" s="81" t="str">
        <f>IF(J26="","",NETWORKDAYS(I26,J26,Feriados!$A$2:$A$43))</f>
        <v/>
      </c>
      <c r="L26" s="81" t="str">
        <f>IF(J26="","",IF(NETWORKDAYS(H26,J26,Feriados!$A$2:$A$43)&gt;0,NETWORKDAYS(H26,J26,Feriados!$A$2:$A$43)-1,NETWORKDAYS(H26,J26,Feriados!$A$2:$A$43)+1))</f>
        <v/>
      </c>
      <c r="M26" s="83" t="str">
        <f t="shared" si="0"/>
        <v>Não</v>
      </c>
    </row>
    <row r="27" spans="1:13" x14ac:dyDescent="0.25">
      <c r="A27" s="57"/>
      <c r="B27" s="21">
        <f t="shared" si="4"/>
        <v>14</v>
      </c>
      <c r="C27" s="10" t="s">
        <v>51</v>
      </c>
      <c r="D27" s="5" t="s">
        <v>41</v>
      </c>
      <c r="E27" s="25">
        <v>20</v>
      </c>
      <c r="F27" s="67">
        <v>20</v>
      </c>
      <c r="G27" s="68" t="str">
        <f t="shared" si="1"/>
        <v/>
      </c>
      <c r="H27" s="68" t="str">
        <f>IF(G27="","",WORKDAY(G27,F27,Feriados!$A$2:$A$43))</f>
        <v/>
      </c>
      <c r="I27" s="83" t="str">
        <f t="shared" si="2"/>
        <v/>
      </c>
      <c r="J27" s="83"/>
      <c r="K27" s="81" t="str">
        <f>IF(J27="","",NETWORKDAYS(I27,J27,Feriados!$A$2:$A$43))</f>
        <v/>
      </c>
      <c r="L27" s="81" t="str">
        <f>IF(J27="","",IF(NETWORKDAYS(H27,J27,Feriados!$A$2:$A$43)&gt;0,NETWORKDAYS(H27,J27,Feriados!$A$2:$A$43)-1,NETWORKDAYS(H27,J27,Feriados!$A$2:$A$43)+1))</f>
        <v/>
      </c>
      <c r="M27" s="83" t="str">
        <f t="shared" si="0"/>
        <v>Não</v>
      </c>
    </row>
    <row r="28" spans="1:13" ht="14.25" customHeight="1" x14ac:dyDescent="0.25">
      <c r="A28" s="57"/>
      <c r="B28" s="21">
        <f t="shared" si="4"/>
        <v>15</v>
      </c>
      <c r="C28" s="10" t="s">
        <v>95</v>
      </c>
      <c r="D28" s="5" t="s">
        <v>49</v>
      </c>
      <c r="E28" s="25">
        <v>5</v>
      </c>
      <c r="F28" s="67">
        <v>5</v>
      </c>
      <c r="G28" s="68" t="str">
        <f t="shared" si="1"/>
        <v/>
      </c>
      <c r="H28" s="68" t="str">
        <f>IF(G28="","",WORKDAY(G28,F28,Feriados!$A$2:$A$43))</f>
        <v/>
      </c>
      <c r="I28" s="83" t="str">
        <f t="shared" si="2"/>
        <v/>
      </c>
      <c r="J28" s="83"/>
      <c r="K28" s="81" t="str">
        <f>IF(J28="","",NETWORKDAYS(I28,J28,Feriados!$A$2:$A$43))</f>
        <v/>
      </c>
      <c r="L28" s="81" t="str">
        <f>IF(J28="","",IF(NETWORKDAYS(H28,J28,Feriados!$A$2:$A$43)&gt;0,NETWORKDAYS(H28,J28,Feriados!$A$2:$A$43)-1,NETWORKDAYS(H28,J28,Feriados!$A$2:$A$43)+1))</f>
        <v/>
      </c>
      <c r="M28" s="83" t="str">
        <f t="shared" si="0"/>
        <v>Não</v>
      </c>
    </row>
    <row r="29" spans="1:13" x14ac:dyDescent="0.25">
      <c r="A29" s="57"/>
      <c r="B29" s="21">
        <f t="shared" si="4"/>
        <v>16</v>
      </c>
      <c r="C29" s="10" t="s">
        <v>56</v>
      </c>
      <c r="D29" s="5" t="s">
        <v>57</v>
      </c>
      <c r="E29" s="25">
        <v>10</v>
      </c>
      <c r="F29" s="67">
        <v>10</v>
      </c>
      <c r="G29" s="68" t="str">
        <f t="shared" si="1"/>
        <v/>
      </c>
      <c r="H29" s="68" t="str">
        <f>IF(G29="","",WORKDAY(G29,F29,Feriados!$A$2:$A$43))</f>
        <v/>
      </c>
      <c r="I29" s="83" t="str">
        <f t="shared" si="2"/>
        <v/>
      </c>
      <c r="J29" s="83"/>
      <c r="K29" s="81" t="str">
        <f>IF(J29="","",NETWORKDAYS(I29,J29,Feriados!$A$2:$A$43))</f>
        <v/>
      </c>
      <c r="L29" s="81" t="str">
        <f>IF(J29="","",IF(NETWORKDAYS(H29,J29,Feriados!$A$2:$A$43)&gt;0,NETWORKDAYS(H29,J29,Feriados!$A$2:$A$43)-1,NETWORKDAYS(H29,J29,Feriados!$A$2:$A$43)+1))</f>
        <v/>
      </c>
      <c r="M29" s="83" t="str">
        <f t="shared" si="0"/>
        <v>Não</v>
      </c>
    </row>
    <row r="30" spans="1:13" ht="28.5" x14ac:dyDescent="0.25">
      <c r="A30" s="57"/>
      <c r="B30" s="21">
        <f t="shared" si="4"/>
        <v>17</v>
      </c>
      <c r="C30" s="23" t="s">
        <v>51</v>
      </c>
      <c r="D30" s="17" t="s">
        <v>58</v>
      </c>
      <c r="E30" s="28">
        <v>10</v>
      </c>
      <c r="F30" s="72">
        <v>10</v>
      </c>
      <c r="G30" s="68" t="str">
        <f t="shared" si="1"/>
        <v/>
      </c>
      <c r="H30" s="68" t="str">
        <f>IF(G30="","",WORKDAY(G30,F30,Feriados!$A$2:$A$43))</f>
        <v/>
      </c>
      <c r="I30" s="83" t="str">
        <f t="shared" si="2"/>
        <v/>
      </c>
      <c r="J30" s="83"/>
      <c r="K30" s="81" t="str">
        <f>IF(J30="","",NETWORKDAYS(I30,J30,Feriados!$A$2:$A$43))</f>
        <v/>
      </c>
      <c r="L30" s="81" t="str">
        <f>IF(J30="","",IF(NETWORKDAYS(H30,J30,Feriados!$A$2:$A$43)&gt;0,NETWORKDAYS(H30,J30,Feriados!$A$2:$A$43)-1,NETWORKDAYS(H30,J30,Feriados!$A$2:$A$43)+1))</f>
        <v/>
      </c>
      <c r="M30" s="83" t="str">
        <f t="shared" si="0"/>
        <v>Não</v>
      </c>
    </row>
    <row r="31" spans="1:13" ht="15" thickBot="1" x14ac:dyDescent="0.3">
      <c r="A31" s="58"/>
      <c r="B31" s="22">
        <f>B30+1</f>
        <v>18</v>
      </c>
      <c r="C31" s="18" t="s">
        <v>55</v>
      </c>
      <c r="D31" s="16" t="s">
        <v>43</v>
      </c>
      <c r="E31" s="26">
        <v>2</v>
      </c>
      <c r="F31" s="69">
        <v>2</v>
      </c>
      <c r="G31" s="70" t="str">
        <f t="shared" si="1"/>
        <v/>
      </c>
      <c r="H31" s="70" t="str">
        <f>IF(G31="","",WORKDAY(G31,F31,Feriados!$A$2:$A$43))</f>
        <v/>
      </c>
      <c r="I31" s="84" t="str">
        <f t="shared" si="2"/>
        <v/>
      </c>
      <c r="J31" s="84"/>
      <c r="K31" s="85" t="str">
        <f>IF(J31="","",NETWORKDAYS(I31,J31,Feriados!$A$2:$A$43))</f>
        <v/>
      </c>
      <c r="L31" s="85" t="str">
        <f>IF(J31="","",IF(NETWORKDAYS(H31,J31,Feriados!$A$2:$A$43)&gt;0,NETWORKDAYS(H31,J31,Feriados!$A$2:$A$43)-1,NETWORKDAYS(H31,J31,Feriados!$A$2:$A$43)+1))</f>
        <v/>
      </c>
      <c r="M31" s="84" t="str">
        <f t="shared" si="0"/>
        <v>Não</v>
      </c>
    </row>
    <row r="32" spans="1:13" ht="28.5" x14ac:dyDescent="0.25">
      <c r="A32" s="56" t="s">
        <v>59</v>
      </c>
      <c r="B32" s="20">
        <f t="shared" si="4"/>
        <v>19</v>
      </c>
      <c r="C32" s="19" t="s">
        <v>60</v>
      </c>
      <c r="D32" s="14" t="s">
        <v>49</v>
      </c>
      <c r="E32" s="24">
        <v>3</v>
      </c>
      <c r="F32" s="64">
        <v>3</v>
      </c>
      <c r="G32" s="66" t="str">
        <f t="shared" si="1"/>
        <v/>
      </c>
      <c r="H32" s="66" t="str">
        <f>IF(G32="","",WORKDAY(G32,F32,Feriados!$A$2:$A$43))</f>
        <v/>
      </c>
      <c r="I32" s="82" t="str">
        <f t="shared" si="2"/>
        <v/>
      </c>
      <c r="J32" s="82"/>
      <c r="K32" s="81" t="str">
        <f>IF(J32="","",NETWORKDAYS(I32,J32,Feriados!$A$2:$A$43))</f>
        <v/>
      </c>
      <c r="L32" s="81" t="str">
        <f>IF(J32="","",IF(NETWORKDAYS(H32,J32,Feriados!$A$2:$A$43)&gt;0,NETWORKDAYS(H32,J32,Feriados!$A$2:$A$43)-1,NETWORKDAYS(H32,J32,Feriados!$A$2:$A$43)+1))</f>
        <v/>
      </c>
      <c r="M32" s="82" t="str">
        <f t="shared" si="0"/>
        <v>Não</v>
      </c>
    </row>
    <row r="33" spans="1:13" ht="57" x14ac:dyDescent="0.25">
      <c r="A33" s="57"/>
      <c r="B33" s="21">
        <f t="shared" si="4"/>
        <v>20</v>
      </c>
      <c r="C33" s="10" t="s">
        <v>61</v>
      </c>
      <c r="D33" s="5" t="s">
        <v>62</v>
      </c>
      <c r="E33" s="25">
        <v>10</v>
      </c>
      <c r="F33" s="67">
        <v>10</v>
      </c>
      <c r="G33" s="68" t="str">
        <f t="shared" si="1"/>
        <v/>
      </c>
      <c r="H33" s="68" t="str">
        <f>IF(G33="","",WORKDAY(G33,F33,Feriados!$A$2:$A$43))</f>
        <v/>
      </c>
      <c r="I33" s="83" t="str">
        <f t="shared" si="2"/>
        <v/>
      </c>
      <c r="J33" s="83"/>
      <c r="K33" s="81" t="str">
        <f>IF(J33="","",NETWORKDAYS(I33,J33,Feriados!$A$2:$A$43))</f>
        <v/>
      </c>
      <c r="L33" s="81" t="str">
        <f>IF(J33="","",IF(NETWORKDAYS(H33,J33,Feriados!$A$2:$A$43)&gt;0,NETWORKDAYS(H33,J33,Feriados!$A$2:$A$43)-1,NETWORKDAYS(H33,J33,Feriados!$A$2:$A$43)+1))</f>
        <v/>
      </c>
      <c r="M33" s="83" t="str">
        <f t="shared" si="0"/>
        <v>Não</v>
      </c>
    </row>
    <row r="34" spans="1:13" x14ac:dyDescent="0.25">
      <c r="A34" s="57"/>
      <c r="B34" s="21">
        <f t="shared" si="4"/>
        <v>21</v>
      </c>
      <c r="C34" s="10" t="s">
        <v>63</v>
      </c>
      <c r="D34" s="5" t="s">
        <v>49</v>
      </c>
      <c r="E34" s="25">
        <v>1</v>
      </c>
      <c r="F34" s="67">
        <v>1</v>
      </c>
      <c r="G34" s="68" t="str">
        <f t="shared" si="1"/>
        <v/>
      </c>
      <c r="H34" s="68" t="str">
        <f>IF(G34="","",WORKDAY(G34,F34,Feriados!$A$2:$A$43))</f>
        <v/>
      </c>
      <c r="I34" s="83" t="str">
        <f t="shared" si="2"/>
        <v/>
      </c>
      <c r="J34" s="83"/>
      <c r="K34" s="81" t="str">
        <f>IF(J34="","",NETWORKDAYS(I34,J34,Feriados!$A$2:$A$43))</f>
        <v/>
      </c>
      <c r="L34" s="81" t="str">
        <f>IF(J34="","",IF(NETWORKDAYS(H34,J34,Feriados!$A$2:$A$43)&gt;0,NETWORKDAYS(H34,J34,Feriados!$A$2:$A$43)-1,NETWORKDAYS(H34,J34,Feriados!$A$2:$A$43)+1))</f>
        <v/>
      </c>
      <c r="M34" s="83" t="str">
        <f t="shared" si="0"/>
        <v>Não</v>
      </c>
    </row>
    <row r="35" spans="1:13" x14ac:dyDescent="0.25">
      <c r="A35" s="57"/>
      <c r="B35" s="21">
        <f t="shared" si="4"/>
        <v>22</v>
      </c>
      <c r="C35" s="10" t="s">
        <v>64</v>
      </c>
      <c r="D35" s="5" t="s">
        <v>65</v>
      </c>
      <c r="E35" s="25">
        <v>1</v>
      </c>
      <c r="F35" s="67">
        <v>1</v>
      </c>
      <c r="G35" s="68" t="str">
        <f t="shared" si="1"/>
        <v/>
      </c>
      <c r="H35" s="68" t="str">
        <f>IF(G35="","",WORKDAY(G35,F35,Feriados!$A$2:$A$43))</f>
        <v/>
      </c>
      <c r="I35" s="83" t="str">
        <f t="shared" si="2"/>
        <v/>
      </c>
      <c r="J35" s="83"/>
      <c r="K35" s="81" t="str">
        <f>IF(J35="","",NETWORKDAYS(I35,J35,Feriados!$A$2:$A$43))</f>
        <v/>
      </c>
      <c r="L35" s="81" t="str">
        <f>IF(J35="","",IF(NETWORKDAYS(H35,J35,Feriados!$A$2:$A$43)&gt;0,NETWORKDAYS(H35,J35,Feriados!$A$2:$A$43)-1,NETWORKDAYS(H35,J35,Feriados!$A$2:$A$43)+1))</f>
        <v/>
      </c>
      <c r="M35" s="83" t="str">
        <f t="shared" si="0"/>
        <v>Não</v>
      </c>
    </row>
    <row r="36" spans="1:13" ht="14.25" customHeight="1" x14ac:dyDescent="0.25">
      <c r="A36" s="57"/>
      <c r="B36" s="21">
        <f t="shared" si="4"/>
        <v>23</v>
      </c>
      <c r="C36" s="10" t="s">
        <v>66</v>
      </c>
      <c r="D36" s="5" t="s">
        <v>49</v>
      </c>
      <c r="E36" s="25">
        <v>15</v>
      </c>
      <c r="F36" s="67">
        <v>15</v>
      </c>
      <c r="G36" s="68" t="str">
        <f t="shared" si="1"/>
        <v/>
      </c>
      <c r="H36" s="68" t="str">
        <f>IF(G36="","",WORKDAY(G36,F36,Feriados!$A$2:$A$43))</f>
        <v/>
      </c>
      <c r="I36" s="83" t="str">
        <f t="shared" si="2"/>
        <v/>
      </c>
      <c r="J36" s="83"/>
      <c r="K36" s="81" t="str">
        <f>IF(J36="","",NETWORKDAYS(I36,J36,Feriados!$A$2:$A$43))</f>
        <v/>
      </c>
      <c r="L36" s="81" t="str">
        <f>IF(J36="","",IF(NETWORKDAYS(H36,J36,Feriados!$A$2:$A$43)&gt;0,NETWORKDAYS(H36,J36,Feriados!$A$2:$A$43)-1,NETWORKDAYS(H36,J36,Feriados!$A$2:$A$43)+1))</f>
        <v/>
      </c>
      <c r="M36" s="83" t="str">
        <f t="shared" si="0"/>
        <v>Não</v>
      </c>
    </row>
    <row r="37" spans="1:13" ht="42.75" x14ac:dyDescent="0.25">
      <c r="A37" s="57"/>
      <c r="B37" s="21">
        <f t="shared" si="4"/>
        <v>24</v>
      </c>
      <c r="C37" s="10" t="s">
        <v>67</v>
      </c>
      <c r="D37" s="5" t="s">
        <v>49</v>
      </c>
      <c r="E37" s="25">
        <v>1</v>
      </c>
      <c r="F37" s="67">
        <v>1</v>
      </c>
      <c r="G37" s="68" t="str">
        <f t="shared" si="1"/>
        <v/>
      </c>
      <c r="H37" s="68" t="str">
        <f>IF(G37="","",WORKDAY(G37,F37,Feriados!$A$2:$A$43))</f>
        <v/>
      </c>
      <c r="I37" s="83" t="str">
        <f t="shared" si="2"/>
        <v/>
      </c>
      <c r="J37" s="83"/>
      <c r="K37" s="81" t="str">
        <f>IF(J37="","",NETWORKDAYS(I37,J37,Feriados!$A$2:$A$43))</f>
        <v/>
      </c>
      <c r="L37" s="81" t="str">
        <f>IF(J37="","",IF(NETWORKDAYS(H37,J37,Feriados!$A$2:$A$43)&gt;0,NETWORKDAYS(H37,J37,Feriados!$A$2:$A$43)-1,NETWORKDAYS(H37,J37,Feriados!$A$2:$A$43)+1))</f>
        <v/>
      </c>
      <c r="M37" s="83" t="str">
        <f t="shared" si="0"/>
        <v>Não</v>
      </c>
    </row>
    <row r="38" spans="1:13" x14ac:dyDescent="0.25">
      <c r="A38" s="57"/>
      <c r="B38" s="21">
        <f t="shared" si="4"/>
        <v>25</v>
      </c>
      <c r="C38" s="10" t="s">
        <v>68</v>
      </c>
      <c r="D38" s="5" t="s">
        <v>49</v>
      </c>
      <c r="E38" s="25">
        <v>1</v>
      </c>
      <c r="F38" s="67">
        <v>1</v>
      </c>
      <c r="G38" s="68" t="str">
        <f t="shared" si="1"/>
        <v/>
      </c>
      <c r="H38" s="68" t="str">
        <f>IF(G38="","",WORKDAY(G38,F38,Feriados!$A$2:$A$43))</f>
        <v/>
      </c>
      <c r="I38" s="83" t="str">
        <f t="shared" si="2"/>
        <v/>
      </c>
      <c r="J38" s="83"/>
      <c r="K38" s="81" t="str">
        <f>IF(J38="","",NETWORKDAYS(I38,J38,Feriados!$A$2:$A$43))</f>
        <v/>
      </c>
      <c r="L38" s="81" t="str">
        <f>IF(J38="","",IF(NETWORKDAYS(H38,J38,Feriados!$A$2:$A$43)&gt;0,NETWORKDAYS(H38,J38,Feriados!$A$2:$A$43)-1,NETWORKDAYS(H38,J38,Feriados!$A$2:$A$43)+1))</f>
        <v/>
      </c>
      <c r="M38" s="83" t="str">
        <f t="shared" si="0"/>
        <v>Não</v>
      </c>
    </row>
    <row r="39" spans="1:13" x14ac:dyDescent="0.25">
      <c r="A39" s="57"/>
      <c r="B39" s="21">
        <f t="shared" si="4"/>
        <v>26</v>
      </c>
      <c r="C39" s="10" t="s">
        <v>69</v>
      </c>
      <c r="D39" s="5" t="s">
        <v>65</v>
      </c>
      <c r="E39" s="25">
        <v>3</v>
      </c>
      <c r="F39" s="67">
        <v>3</v>
      </c>
      <c r="G39" s="68" t="str">
        <f t="shared" si="1"/>
        <v/>
      </c>
      <c r="H39" s="68" t="str">
        <f>IF(G39="","",WORKDAY(G39,F39,Feriados!$A$2:$A$43))</f>
        <v/>
      </c>
      <c r="I39" s="83" t="str">
        <f t="shared" si="2"/>
        <v/>
      </c>
      <c r="J39" s="83"/>
      <c r="K39" s="81" t="str">
        <f>IF(J39="","",NETWORKDAYS(I39,J39,Feriados!$A$2:$A$43))</f>
        <v/>
      </c>
      <c r="L39" s="81" t="str">
        <f>IF(J39="","",IF(NETWORKDAYS(H39,J39,Feriados!$A$2:$A$43)&gt;0,NETWORKDAYS(H39,J39,Feriados!$A$2:$A$43)-1,NETWORKDAYS(H39,J39,Feriados!$A$2:$A$43)+1))</f>
        <v/>
      </c>
      <c r="M39" s="83" t="str">
        <f t="shared" si="0"/>
        <v>Não</v>
      </c>
    </row>
    <row r="40" spans="1:13" x14ac:dyDescent="0.25">
      <c r="A40" s="57"/>
      <c r="B40" s="21">
        <f t="shared" si="4"/>
        <v>27</v>
      </c>
      <c r="C40" s="10" t="s">
        <v>70</v>
      </c>
      <c r="D40" s="5" t="s">
        <v>65</v>
      </c>
      <c r="E40" s="25">
        <v>3</v>
      </c>
      <c r="F40" s="67">
        <v>3</v>
      </c>
      <c r="G40" s="68" t="str">
        <f t="shared" si="1"/>
        <v/>
      </c>
      <c r="H40" s="68" t="str">
        <f>IF(G40="","",WORKDAY(G40,F40,Feriados!$A$2:$A$43))</f>
        <v/>
      </c>
      <c r="I40" s="83" t="str">
        <f t="shared" si="2"/>
        <v/>
      </c>
      <c r="J40" s="83"/>
      <c r="K40" s="81" t="str">
        <f>IF(J40="","",NETWORKDAYS(I40,J40,Feriados!$A$2:$A$43))</f>
        <v/>
      </c>
      <c r="L40" s="81" t="str">
        <f>IF(J40="","",IF(NETWORKDAYS(H40,J40,Feriados!$A$2:$A$43)&gt;0,NETWORKDAYS(H40,J40,Feriados!$A$2:$A$43)-1,NETWORKDAYS(H40,J40,Feriados!$A$2:$A$43)+1))</f>
        <v/>
      </c>
      <c r="M40" s="83" t="str">
        <f t="shared" si="0"/>
        <v>Não</v>
      </c>
    </row>
    <row r="41" spans="1:13" ht="42.75" x14ac:dyDescent="0.25">
      <c r="A41" s="57"/>
      <c r="B41" s="21">
        <f t="shared" si="4"/>
        <v>28</v>
      </c>
      <c r="C41" s="9" t="s">
        <v>71</v>
      </c>
      <c r="D41" s="5" t="s">
        <v>49</v>
      </c>
      <c r="E41" s="25">
        <v>15</v>
      </c>
      <c r="F41" s="67">
        <v>15</v>
      </c>
      <c r="G41" s="68" t="str">
        <f t="shared" si="1"/>
        <v/>
      </c>
      <c r="H41" s="68" t="str">
        <f>IF(G41="","",WORKDAY(G41,F41,Feriados!$A$2:$A$43))</f>
        <v/>
      </c>
      <c r="I41" s="83" t="str">
        <f t="shared" si="2"/>
        <v/>
      </c>
      <c r="J41" s="83"/>
      <c r="K41" s="81" t="str">
        <f>IF(J41="","",NETWORKDAYS(I41,J41,Feriados!$A$2:$A$43))</f>
        <v/>
      </c>
      <c r="L41" s="81" t="str">
        <f>IF(J41="","",IF(NETWORKDAYS(H41,J41,Feriados!$A$2:$A$43)&gt;0,NETWORKDAYS(H41,J41,Feriados!$A$2:$A$43)-1,NETWORKDAYS(H41,J41,Feriados!$A$2:$A$43)+1))</f>
        <v/>
      </c>
      <c r="M41" s="83" t="str">
        <f t="shared" si="0"/>
        <v>Não</v>
      </c>
    </row>
    <row r="42" spans="1:13" ht="28.5" x14ac:dyDescent="0.25">
      <c r="A42" s="57"/>
      <c r="B42" s="21">
        <f t="shared" si="4"/>
        <v>29</v>
      </c>
      <c r="C42" s="9" t="s">
        <v>72</v>
      </c>
      <c r="D42" s="5" t="s">
        <v>43</v>
      </c>
      <c r="E42" s="25">
        <v>4</v>
      </c>
      <c r="F42" s="67">
        <v>4</v>
      </c>
      <c r="G42" s="68" t="str">
        <f t="shared" si="1"/>
        <v/>
      </c>
      <c r="H42" s="68" t="str">
        <f>IF(G42="","",WORKDAY(G42,F42,Feriados!$A$2:$A$43))</f>
        <v/>
      </c>
      <c r="I42" s="83" t="str">
        <f t="shared" si="2"/>
        <v/>
      </c>
      <c r="J42" s="83"/>
      <c r="K42" s="81" t="str">
        <f>IF(J42="","",NETWORKDAYS(I42,J42,Feriados!$A$2:$A$43))</f>
        <v/>
      </c>
      <c r="L42" s="81" t="str">
        <f>IF(J42="","",IF(NETWORKDAYS(H42,J42,Feriados!$A$2:$A$43)&gt;0,NETWORKDAYS(H42,J42,Feriados!$A$2:$A$43)-1,NETWORKDAYS(H42,J42,Feriados!$A$2:$A$43)+1))</f>
        <v/>
      </c>
      <c r="M42" s="83" t="str">
        <f t="shared" si="0"/>
        <v>Não</v>
      </c>
    </row>
    <row r="43" spans="1:13" x14ac:dyDescent="0.25">
      <c r="A43" s="57"/>
      <c r="B43" s="21">
        <f t="shared" si="4"/>
        <v>30</v>
      </c>
      <c r="C43" s="9" t="s">
        <v>73</v>
      </c>
      <c r="D43" s="5" t="s">
        <v>49</v>
      </c>
      <c r="E43" s="25">
        <v>2</v>
      </c>
      <c r="F43" s="67">
        <v>2</v>
      </c>
      <c r="G43" s="68" t="str">
        <f t="shared" si="1"/>
        <v/>
      </c>
      <c r="H43" s="68" t="str">
        <f>IF(G43="","",WORKDAY(G43,F43,Feriados!$A$2:$A$43))</f>
        <v/>
      </c>
      <c r="I43" s="83" t="str">
        <f t="shared" si="2"/>
        <v/>
      </c>
      <c r="J43" s="83"/>
      <c r="K43" s="81" t="str">
        <f>IF(J43="","",NETWORKDAYS(I43,J43,Feriados!$A$2:$A$43))</f>
        <v/>
      </c>
      <c r="L43" s="81" t="str">
        <f>IF(J43="","",IF(NETWORKDAYS(H43,J43,Feriados!$A$2:$A$43)&gt;0,NETWORKDAYS(H43,J43,Feriados!$A$2:$A$43)-1,NETWORKDAYS(H43,J43,Feriados!$A$2:$A$43)+1))</f>
        <v/>
      </c>
      <c r="M43" s="83" t="str">
        <f t="shared" si="0"/>
        <v>Não</v>
      </c>
    </row>
    <row r="44" spans="1:13" x14ac:dyDescent="0.25">
      <c r="A44" s="57"/>
      <c r="B44" s="21">
        <f t="shared" si="4"/>
        <v>31</v>
      </c>
      <c r="C44" s="9" t="s">
        <v>74</v>
      </c>
      <c r="D44" s="5" t="s">
        <v>43</v>
      </c>
      <c r="E44" s="25">
        <v>2</v>
      </c>
      <c r="F44" s="67">
        <v>2</v>
      </c>
      <c r="G44" s="68" t="str">
        <f t="shared" si="1"/>
        <v/>
      </c>
      <c r="H44" s="68" t="str">
        <f>IF(G44="","",WORKDAY(G44,F44,Feriados!$A$2:$A$43))</f>
        <v/>
      </c>
      <c r="I44" s="83" t="str">
        <f t="shared" si="2"/>
        <v/>
      </c>
      <c r="J44" s="83"/>
      <c r="K44" s="81" t="str">
        <f>IF(J44="","",NETWORKDAYS(I44,J44,Feriados!$A$2:$A$43))</f>
        <v/>
      </c>
      <c r="L44" s="81" t="str">
        <f>IF(J44="","",IF(NETWORKDAYS(H44,J44,Feriados!$A$2:$A$43)&gt;0,NETWORKDAYS(H44,J44,Feriados!$A$2:$A$43)-1,NETWORKDAYS(H44,J44,Feriados!$A$2:$A$43)+1))</f>
        <v/>
      </c>
      <c r="M44" s="83" t="str">
        <f t="shared" si="0"/>
        <v>Não</v>
      </c>
    </row>
    <row r="45" spans="1:13" ht="15" thickBot="1" x14ac:dyDescent="0.3">
      <c r="A45" s="58"/>
      <c r="B45" s="22">
        <f t="shared" si="4"/>
        <v>32</v>
      </c>
      <c r="C45" s="15" t="s">
        <v>75</v>
      </c>
      <c r="D45" s="16" t="s">
        <v>49</v>
      </c>
      <c r="E45" s="26">
        <v>2</v>
      </c>
      <c r="F45" s="69">
        <v>2</v>
      </c>
      <c r="G45" s="70" t="str">
        <f t="shared" si="1"/>
        <v/>
      </c>
      <c r="H45" s="70" t="str">
        <f>IF(G45="","",WORKDAY(G45,F45,Feriados!$A$2:$A$43))</f>
        <v/>
      </c>
      <c r="I45" s="84" t="str">
        <f t="shared" si="2"/>
        <v/>
      </c>
      <c r="J45" s="84"/>
      <c r="K45" s="85" t="str">
        <f>IF(J45="","",NETWORKDAYS(I45,J45,Feriados!$A$2:$A$43))</f>
        <v/>
      </c>
      <c r="L45" s="85" t="str">
        <f>IF(J45="","",IF(NETWORKDAYS(H45,J45,Feriados!$A$2:$A$43)&gt;0,NETWORKDAYS(H45,J45,Feriados!$A$2:$A$43)-1,NETWORKDAYS(H45,J45,Feriados!$A$2:$A$43)+1))</f>
        <v/>
      </c>
      <c r="M45" s="84" t="str">
        <f t="shared" si="0"/>
        <v>Não</v>
      </c>
    </row>
    <row r="46" spans="1:13" x14ac:dyDescent="0.25">
      <c r="A46" s="56" t="s">
        <v>76</v>
      </c>
      <c r="B46" s="20">
        <f t="shared" si="4"/>
        <v>33</v>
      </c>
      <c r="C46" s="13" t="s">
        <v>48</v>
      </c>
      <c r="D46" s="14" t="s">
        <v>77</v>
      </c>
      <c r="E46" s="24">
        <v>5</v>
      </c>
      <c r="F46" s="64">
        <v>5</v>
      </c>
      <c r="G46" s="66" t="str">
        <f t="shared" si="1"/>
        <v/>
      </c>
      <c r="H46" s="66" t="str">
        <f>IF(G46="","",WORKDAY(G46,F46,Feriados!$A$2:$A$43))</f>
        <v/>
      </c>
      <c r="I46" s="82" t="str">
        <f t="shared" si="2"/>
        <v/>
      </c>
      <c r="J46" s="82"/>
      <c r="K46" s="81" t="str">
        <f>IF(J46="","",NETWORKDAYS(I46,J46,Feriados!$A$2:$A$43))</f>
        <v/>
      </c>
      <c r="L46" s="81" t="str">
        <f>IF(J46="","",IF(NETWORKDAYS(H46,J46,Feriados!$A$2:$A$43)&gt;0,NETWORKDAYS(H46,J46,Feriados!$A$2:$A$43)-1,NETWORKDAYS(H46,J46,Feriados!$A$2:$A$43)+1))</f>
        <v/>
      </c>
      <c r="M46" s="82" t="str">
        <f t="shared" si="0"/>
        <v>Não</v>
      </c>
    </row>
    <row r="47" spans="1:13" x14ac:dyDescent="0.25">
      <c r="A47" s="57"/>
      <c r="B47" s="36">
        <f t="shared" si="4"/>
        <v>34</v>
      </c>
      <c r="C47" s="11" t="s">
        <v>78</v>
      </c>
      <c r="D47" s="12" t="s">
        <v>41</v>
      </c>
      <c r="E47" s="27">
        <v>2</v>
      </c>
      <c r="F47" s="71">
        <v>2</v>
      </c>
      <c r="G47" s="66" t="str">
        <f t="shared" si="1"/>
        <v/>
      </c>
      <c r="H47" s="66" t="str">
        <f>IF(G47="","",WORKDAY(G47,F47,Feriados!$A$2:$A$43))</f>
        <v/>
      </c>
      <c r="I47" s="82" t="str">
        <f t="shared" si="2"/>
        <v/>
      </c>
      <c r="J47" s="82"/>
      <c r="K47" s="81" t="str">
        <f>IF(J47="","",NETWORKDAYS(I47,J47,Feriados!$A$2:$A$43))</f>
        <v/>
      </c>
      <c r="L47" s="81" t="str">
        <f>IF(J47="","",IF(NETWORKDAYS(H47,J47,Feriados!$A$2:$A$43)&gt;0,NETWORKDAYS(H47,J47,Feriados!$A$2:$A$43)-1,NETWORKDAYS(H47,J47,Feriados!$A$2:$A$43)+1))</f>
        <v/>
      </c>
      <c r="M47" s="82" t="str">
        <f t="shared" si="0"/>
        <v>Não</v>
      </c>
    </row>
    <row r="48" spans="1:13" x14ac:dyDescent="0.25">
      <c r="A48" s="57"/>
      <c r="B48" s="21">
        <f>B47+1</f>
        <v>35</v>
      </c>
      <c r="C48" s="9" t="s">
        <v>79</v>
      </c>
      <c r="D48" s="5" t="s">
        <v>43</v>
      </c>
      <c r="E48" s="25">
        <v>2</v>
      </c>
      <c r="F48" s="67">
        <v>2</v>
      </c>
      <c r="G48" s="66" t="str">
        <f t="shared" si="1"/>
        <v/>
      </c>
      <c r="H48" s="66" t="str">
        <f>IF(G48="","",WORKDAY(G48,F48,Feriados!$A$2:$A$43))</f>
        <v/>
      </c>
      <c r="I48" s="82" t="str">
        <f t="shared" si="2"/>
        <v/>
      </c>
      <c r="J48" s="83"/>
      <c r="K48" s="81" t="str">
        <f>IF(J48="","",NETWORKDAYS(I48,J48,Feriados!$A$2:$A$43))</f>
        <v/>
      </c>
      <c r="L48" s="81" t="str">
        <f>IF(J48="","",IF(NETWORKDAYS(H48,J48,Feriados!$A$2:$A$43)&gt;0,NETWORKDAYS(H48,J48,Feriados!$A$2:$A$43)-1,NETWORKDAYS(H48,J48,Feriados!$A$2:$A$43)+1))</f>
        <v/>
      </c>
      <c r="M48" s="83" t="str">
        <f t="shared" si="0"/>
        <v>Não</v>
      </c>
    </row>
    <row r="49" spans="1:13" x14ac:dyDescent="0.25">
      <c r="A49" s="57"/>
      <c r="B49" s="21">
        <f t="shared" si="4"/>
        <v>36</v>
      </c>
      <c r="C49" s="9" t="s">
        <v>80</v>
      </c>
      <c r="D49" s="5" t="s">
        <v>81</v>
      </c>
      <c r="E49" s="25">
        <v>2</v>
      </c>
      <c r="F49" s="67">
        <v>2</v>
      </c>
      <c r="G49" s="66" t="str">
        <f t="shared" si="1"/>
        <v/>
      </c>
      <c r="H49" s="66" t="str">
        <f>IF(G49="","",WORKDAY(G49,F49,Feriados!$A$2:$A$43))</f>
        <v/>
      </c>
      <c r="I49" s="82" t="str">
        <f t="shared" si="2"/>
        <v/>
      </c>
      <c r="J49" s="83"/>
      <c r="K49" s="81" t="str">
        <f>IF(J49="","",NETWORKDAYS(I49,J49,Feriados!$A$2:$A$43))</f>
        <v/>
      </c>
      <c r="L49" s="81" t="str">
        <f>IF(J49="","",IF(NETWORKDAYS(H49,J49,Feriados!$A$2:$A$43)&gt;0,NETWORKDAYS(H49,J49,Feriados!$A$2:$A$43)-1,NETWORKDAYS(H49,J49,Feriados!$A$2:$A$43)+1))</f>
        <v/>
      </c>
      <c r="M49" s="83" t="str">
        <f t="shared" si="0"/>
        <v>Não</v>
      </c>
    </row>
    <row r="50" spans="1:13" ht="57.75" thickBot="1" x14ac:dyDescent="0.3">
      <c r="A50" s="58"/>
      <c r="B50" s="22">
        <f t="shared" si="4"/>
        <v>37</v>
      </c>
      <c r="C50" s="15" t="s">
        <v>82</v>
      </c>
      <c r="D50" s="16" t="s">
        <v>77</v>
      </c>
      <c r="E50" s="26">
        <v>10</v>
      </c>
      <c r="F50" s="69">
        <v>10</v>
      </c>
      <c r="G50" s="70" t="str">
        <f t="shared" si="1"/>
        <v/>
      </c>
      <c r="H50" s="70" t="str">
        <f>IF(G50="","",WORKDAY(G50,F50,Feriados!$A$2:$A$43))</f>
        <v/>
      </c>
      <c r="I50" s="84" t="str">
        <f t="shared" si="2"/>
        <v/>
      </c>
      <c r="J50" s="84"/>
      <c r="K50" s="85" t="str">
        <f>IF(J50="","",NETWORKDAYS(I50,J50,Feriados!$A$2:$A$43))</f>
        <v/>
      </c>
      <c r="L50" s="85" t="str">
        <f>IF(J50="","",IF(NETWORKDAYS(H50,J50,Feriados!$A$2:$A$43)&gt;0,NETWORKDAYS(H50,J50,Feriados!$A$2:$A$43)-1,NETWORKDAYS(H50,J50,Feriados!$A$2:$A$43)+1))</f>
        <v/>
      </c>
      <c r="M50" s="84" t="str">
        <f t="shared" si="0"/>
        <v>Não</v>
      </c>
    </row>
    <row r="51" spans="1:13" ht="15" thickBot="1" x14ac:dyDescent="0.3">
      <c r="C51" s="8"/>
      <c r="E51" s="29">
        <f>SUM(E14:E50)</f>
        <v>322</v>
      </c>
      <c r="F51" s="29">
        <f>SUM(F14:F50)</f>
        <v>322</v>
      </c>
      <c r="I51" s="30"/>
      <c r="J51" s="30"/>
      <c r="K51" s="86">
        <f>SUM(K14:K50)</f>
        <v>0</v>
      </c>
    </row>
    <row r="52" spans="1:13" x14ac:dyDescent="0.25">
      <c r="C52" s="8"/>
    </row>
    <row r="53" spans="1:13" x14ac:dyDescent="0.25">
      <c r="B53" s="40" t="s">
        <v>83</v>
      </c>
      <c r="C53" s="8"/>
    </row>
    <row r="54" spans="1:13" x14ac:dyDescent="0.25">
      <c r="B54" s="38" t="s">
        <v>85</v>
      </c>
      <c r="C54" s="8"/>
    </row>
    <row r="55" spans="1:13" x14ac:dyDescent="0.25">
      <c r="B55" s="38" t="s">
        <v>86</v>
      </c>
    </row>
    <row r="56" spans="1:13" x14ac:dyDescent="0.25">
      <c r="B56" s="38" t="s">
        <v>87</v>
      </c>
    </row>
    <row r="57" spans="1:13" x14ac:dyDescent="0.25">
      <c r="B57" s="38" t="s">
        <v>88</v>
      </c>
    </row>
    <row r="58" spans="1:13" x14ac:dyDescent="0.25">
      <c r="B58" s="38" t="s">
        <v>89</v>
      </c>
    </row>
  </sheetData>
  <mergeCells count="21">
    <mergeCell ref="I12:M12"/>
    <mergeCell ref="A14:A21"/>
    <mergeCell ref="A22:A31"/>
    <mergeCell ref="A32:A45"/>
    <mergeCell ref="A46:A50"/>
    <mergeCell ref="A12:A13"/>
    <mergeCell ref="B12:C13"/>
    <mergeCell ref="D12:D13"/>
    <mergeCell ref="E12:E13"/>
    <mergeCell ref="F12:H12"/>
    <mergeCell ref="D6:H6"/>
    <mergeCell ref="D7:H7"/>
    <mergeCell ref="D8:H8"/>
    <mergeCell ref="D9:H9"/>
    <mergeCell ref="D10:H10"/>
    <mergeCell ref="D5:H5"/>
    <mergeCell ref="C1:H1"/>
    <mergeCell ref="L1:R1"/>
    <mergeCell ref="D2:H2"/>
    <mergeCell ref="D3:H3"/>
    <mergeCell ref="D4:H4"/>
  </mergeCells>
  <pageMargins left="0.7" right="0.7" top="0.75" bottom="0.75" header="0.3" footer="0.3"/>
  <pageSetup paperSize="9" orientation="portrait" r:id="rId1"/>
  <ignoredErrors>
    <ignoredError sqref="H15:H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Feriados</vt:lpstr>
      <vt:lpstr>Cronograma - Baixa Complexidade</vt:lpstr>
      <vt:lpstr>Cronograma - Média Complexidade</vt:lpstr>
      <vt:lpstr>Cronograma - Alta Complexidade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Heloiza da Rocha Rodrigues</dc:creator>
  <cp:keywords/>
  <dc:description/>
  <cp:lastModifiedBy>Rubia Vanessa Famtoni Demuner</cp:lastModifiedBy>
  <cp:revision/>
  <dcterms:created xsi:type="dcterms:W3CDTF">2015-06-05T18:19:34Z</dcterms:created>
  <dcterms:modified xsi:type="dcterms:W3CDTF">2024-04-19T17:28:53Z</dcterms:modified>
  <cp:category/>
  <cp:contentStatus/>
</cp:coreProperties>
</file>